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65" windowWidth="10245" windowHeight="4080" activeTab="0"/>
  </bookViews>
  <sheets>
    <sheet name="ＡＢパート" sheetId="1" r:id="rId1"/>
    <sheet name="ＣＤパート" sheetId="2" r:id="rId2"/>
    <sheet name="２日目" sheetId="3" r:id="rId3"/>
    <sheet name="Sheet1" sheetId="4" r:id="rId4"/>
  </sheets>
  <definedNames>
    <definedName name="_xlnm.Print_Area" localSheetId="2">'２日目'!$A$1:$AH$54</definedName>
  </definedNames>
  <calcPr fullCalcOnLoad="1"/>
</workbook>
</file>

<file path=xl/sharedStrings.xml><?xml version="1.0" encoding="utf-8"?>
<sst xmlns="http://schemas.openxmlformats.org/spreadsheetml/2006/main" count="287" uniqueCount="126">
  <si>
    <t>＜予選リーグ結果＞</t>
  </si>
  <si>
    <t>グループ</t>
  </si>
  <si>
    <t>チーム</t>
  </si>
  <si>
    <t>コート</t>
  </si>
  <si>
    <t>ア　コート</t>
  </si>
  <si>
    <t>イ　コート</t>
  </si>
  <si>
    <t>試合時間</t>
  </si>
  <si>
    <t>グループ</t>
  </si>
  <si>
    <t>Ａ</t>
  </si>
  <si>
    <t>Ｂ</t>
  </si>
  <si>
    <t>①</t>
  </si>
  <si>
    <t>ー</t>
  </si>
  <si>
    <t>対戦・記録</t>
  </si>
  <si>
    <t>②</t>
  </si>
  <si>
    <t>③</t>
  </si>
  <si>
    <t>④</t>
  </si>
  <si>
    <t>⑤</t>
  </si>
  <si>
    <t>⑥</t>
  </si>
  <si>
    <t>休息</t>
  </si>
  <si>
    <t>勝</t>
  </si>
  <si>
    <t>分</t>
  </si>
  <si>
    <t>敗</t>
  </si>
  <si>
    <t>順位</t>
  </si>
  <si>
    <t>勝点</t>
  </si>
  <si>
    <t>得点</t>
  </si>
  <si>
    <t>失点</t>
  </si>
  <si>
    <t>得失</t>
  </si>
  <si>
    <t>Ａグループ</t>
  </si>
  <si>
    <t>Ｂグループ</t>
  </si>
  <si>
    <t>Ｃ</t>
  </si>
  <si>
    <t>Ｄ</t>
  </si>
  <si>
    <t>⑤ア</t>
  </si>
  <si>
    <t>③ア</t>
  </si>
  <si>
    <t>④ア</t>
  </si>
  <si>
    <t>①ア</t>
  </si>
  <si>
    <t>①イ</t>
  </si>
  <si>
    <t>②ア</t>
  </si>
  <si>
    <t>②イ</t>
  </si>
  <si>
    <t>Ａ１</t>
  </si>
  <si>
    <t>Ｄ２</t>
  </si>
  <si>
    <t>B１</t>
  </si>
  <si>
    <t>Ｃ２</t>
  </si>
  <si>
    <t>Ｃ１</t>
  </si>
  <si>
    <t>Ｂ２</t>
  </si>
  <si>
    <t>Ｄ１</t>
  </si>
  <si>
    <t>Ａ２</t>
  </si>
  <si>
    <t>フレンドリーマッチ組合せ表</t>
  </si>
  <si>
    <t>開始時刻</t>
  </si>
  <si>
    <t>ア　コート</t>
  </si>
  <si>
    <t>イ　コート</t>
  </si>
  <si>
    <t>ウ　コート</t>
  </si>
  <si>
    <t>エ　コート</t>
  </si>
  <si>
    <t>①</t>
  </si>
  <si>
    <t>Ａ４位　－　Ｂ４位</t>
  </si>
  <si>
    <t>Ｃ４位　－　Ｄ４位</t>
  </si>
  <si>
    <t>②</t>
  </si>
  <si>
    <t>Ａ３位　－　Ｂ３位</t>
  </si>
  <si>
    <t>Ｃ３位　－　Ｄ３位</t>
  </si>
  <si>
    <t>③</t>
  </si>
  <si>
    <t>①ア敗－①イ敗</t>
  </si>
  <si>
    <t>Ａ４位　－　Ｃ４位</t>
  </si>
  <si>
    <t>Ｂ４位　－　Ｄ４位</t>
  </si>
  <si>
    <t>④</t>
  </si>
  <si>
    <t>②ア敗－②イ敗</t>
  </si>
  <si>
    <t>Ａ３位　－　Ｃ３位</t>
  </si>
  <si>
    <t>Ｂ３位　－　Ｄ３位</t>
  </si>
  <si>
    <t>＜決勝トーナメント結果＞</t>
  </si>
  <si>
    <t>１Ｐ</t>
  </si>
  <si>
    <t>２Ｐ</t>
  </si>
  <si>
    <t>３Ｐ</t>
  </si>
  <si>
    <t>ＰＫ</t>
  </si>
  <si>
    <t>Ｃグループ</t>
  </si>
  <si>
    <t>Ｄグループ</t>
  </si>
  <si>
    <t>ウ　コート</t>
  </si>
  <si>
    <t>エ　コート</t>
  </si>
  <si>
    <t>Ｃ</t>
  </si>
  <si>
    <t>Ｄ</t>
  </si>
  <si>
    <t>佐賀</t>
  </si>
  <si>
    <t>宮崎</t>
  </si>
  <si>
    <t>鹿児島</t>
  </si>
  <si>
    <t>大分</t>
  </si>
  <si>
    <t>長崎</t>
  </si>
  <si>
    <t>延前</t>
  </si>
  <si>
    <t>延後</t>
  </si>
  <si>
    <t>ＪＡ全農杯チビリンピック２０１３　小学生８人制サッカーｉｎ九州</t>
  </si>
  <si>
    <t>PLEASURE SC</t>
  </si>
  <si>
    <t>高良ＦＣ</t>
  </si>
  <si>
    <t>FC BRISTOL U12</t>
  </si>
  <si>
    <t>太陽宮崎ＳＣ</t>
  </si>
  <si>
    <t>ソレッソ熊本U-12</t>
  </si>
  <si>
    <t>小倉南FCjr</t>
  </si>
  <si>
    <t>カティオーラFC</t>
  </si>
  <si>
    <t>飛松FC</t>
  </si>
  <si>
    <t>２０１３．１．１３　雲仙市国見総合運動公園(多目的芝生広場)</t>
  </si>
  <si>
    <t>ＳＯＧＯ　SC</t>
  </si>
  <si>
    <t>ひとよしFC</t>
  </si>
  <si>
    <t>ＦＣ琉球Ｕ－１２</t>
  </si>
  <si>
    <t>太陽延岡ＳＣ</t>
  </si>
  <si>
    <t>F.CuoreU-11</t>
  </si>
  <si>
    <t>ＪＡ全農杯チビリンピック２０３　小学生８人制サッカーｉｎ九州</t>
  </si>
  <si>
    <t>試 合 時 間</t>
  </si>
  <si>
    <t>④ １２：２０ ～</t>
  </si>
  <si>
    <t>⑤ １４：００ ～</t>
  </si>
  <si>
    <t>② １０：２０ ～</t>
  </si>
  <si>
    <t>③ １１：３０ ～</t>
  </si>
  <si>
    <t>① 　９：３０ ～</t>
  </si>
  <si>
    <t>高良FC</t>
  </si>
  <si>
    <t>沖縄</t>
  </si>
  <si>
    <t>スマイスセレソン</t>
  </si>
  <si>
    <t>ソレッソ熊本U-12</t>
  </si>
  <si>
    <t>熊本</t>
  </si>
  <si>
    <t>FC琉球U-12</t>
  </si>
  <si>
    <t>唐津FC</t>
  </si>
  <si>
    <t>飛松FC</t>
  </si>
  <si>
    <t>長崎ドリームFCJr</t>
  </si>
  <si>
    <t>太陽宮崎SC</t>
  </si>
  <si>
    <t>ソレッソ熊本U-12</t>
  </si>
  <si>
    <t>唐津FC</t>
  </si>
  <si>
    <t>準優勝　：唐津FC</t>
  </si>
  <si>
    <t>優 　勝　： ソレッソ熊本U-12</t>
  </si>
  <si>
    <t>スマイス・セレソン</t>
  </si>
  <si>
    <t>第３位 　： スマイス・セレソン</t>
  </si>
  <si>
    <t>長崎ドリームFCjr</t>
  </si>
  <si>
    <t>第３位　 ：長崎ドリームFCjr</t>
  </si>
  <si>
    <t>２０１３．１．１３　島原市営平成町人工芝グラウンド(長崎県フットボールセンター)　</t>
  </si>
  <si>
    <t>２０１３．１．１３　島原市営平成町人工芝グラウンド(長崎県フットボールセンター)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</si>
</sst>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PｺﾞｼｯｸE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14"/>
      <name val="HGPｺﾞｼｯｸE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12"/>
      <name val="HGP創英角ｺﾞｼｯｸUB"/>
      <family val="3"/>
    </font>
    <font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1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sz val="11"/>
      <color theme="1"/>
      <name val="HGP創英角ｺﾞｼｯｸUB"/>
      <family val="3"/>
    </font>
    <font>
      <sz val="12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hair"/>
    </border>
    <border diagonalDown="1">
      <left>
        <color indexed="63"/>
      </left>
      <right>
        <color indexed="63"/>
      </right>
      <top style="thin"/>
      <bottom style="medium"/>
      <diagonal style="hair"/>
    </border>
    <border diagonalDown="1">
      <left>
        <color indexed="63"/>
      </left>
      <right style="medium"/>
      <top style="thin"/>
      <bottom style="medium"/>
      <diagonal style="hair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20" fontId="49" fillId="0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49" fillId="0" borderId="13" xfId="0" applyFont="1" applyBorder="1" applyAlignment="1">
      <alignment horizontal="right" vertical="center"/>
    </xf>
    <xf numFmtId="0" fontId="5" fillId="0" borderId="0" xfId="60" applyFont="1" applyAlignment="1">
      <alignment vertical="center"/>
      <protection/>
    </xf>
    <xf numFmtId="0" fontId="6" fillId="0" borderId="0" xfId="60" applyFont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20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21" xfId="60" applyFont="1" applyBorder="1">
      <alignment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6" fillId="0" borderId="45" xfId="60" applyFont="1" applyBorder="1" applyAlignment="1">
      <alignment horizontal="center" vertical="top"/>
      <protection/>
    </xf>
    <xf numFmtId="0" fontId="6" fillId="0" borderId="46" xfId="60" applyFont="1" applyBorder="1" applyAlignment="1">
      <alignment horizontal="center" vertical="top"/>
      <protection/>
    </xf>
    <xf numFmtId="0" fontId="6" fillId="0" borderId="45" xfId="60" applyFont="1" applyBorder="1" applyAlignment="1">
      <alignment horizontal="center" vertical="top" shrinkToFit="1"/>
      <protection/>
    </xf>
    <xf numFmtId="0" fontId="6" fillId="0" borderId="46" xfId="60" applyFont="1" applyBorder="1" applyAlignment="1">
      <alignment horizontal="center" vertical="top" shrinkToFit="1"/>
      <protection/>
    </xf>
    <xf numFmtId="0" fontId="6" fillId="0" borderId="0" xfId="60" applyFont="1" applyBorder="1" applyAlignment="1">
      <alignment horizontal="center" vertical="top"/>
      <protection/>
    </xf>
    <xf numFmtId="0" fontId="6" fillId="0" borderId="0" xfId="60" applyFont="1" applyBorder="1" applyAlignment="1">
      <alignment horizontal="center" vertical="top" shrinkToFit="1"/>
      <protection/>
    </xf>
    <xf numFmtId="0" fontId="6" fillId="0" borderId="11" xfId="60" applyFont="1" applyBorder="1" applyAlignment="1">
      <alignment horizontal="center" vertical="top" shrinkToFit="1"/>
      <protection/>
    </xf>
    <xf numFmtId="0" fontId="6" fillId="0" borderId="11" xfId="60" applyFont="1" applyBorder="1" applyAlignment="1">
      <alignment horizontal="center" vertical="top"/>
      <protection/>
    </xf>
    <xf numFmtId="0" fontId="6" fillId="0" borderId="0" xfId="60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6" fillId="0" borderId="2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47" xfId="60" applyFont="1" applyBorder="1">
      <alignment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48" xfId="60" applyFont="1" applyBorder="1">
      <alignment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6" fillId="0" borderId="49" xfId="60" applyFont="1" applyBorder="1">
      <alignment vertical="center"/>
      <protection/>
    </xf>
    <xf numFmtId="0" fontId="6" fillId="0" borderId="50" xfId="60" applyFont="1" applyBorder="1">
      <alignment vertical="center"/>
      <protection/>
    </xf>
    <xf numFmtId="0" fontId="6" fillId="0" borderId="51" xfId="60" applyFont="1" applyBorder="1">
      <alignment vertical="center"/>
      <protection/>
    </xf>
    <xf numFmtId="0" fontId="6" fillId="0" borderId="48" xfId="60" applyFont="1" applyBorder="1" applyAlignment="1">
      <alignment horizontal="left" vertical="center"/>
      <protection/>
    </xf>
    <xf numFmtId="0" fontId="6" fillId="0" borderId="52" xfId="60" applyFont="1" applyBorder="1">
      <alignment vertical="center"/>
      <protection/>
    </xf>
    <xf numFmtId="0" fontId="52" fillId="0" borderId="53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54" xfId="0" applyFont="1" applyBorder="1" applyAlignment="1">
      <alignment horizontal="center" vertical="center" shrinkToFit="1"/>
    </xf>
    <xf numFmtId="0" fontId="49" fillId="0" borderId="55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20" fontId="49" fillId="0" borderId="75" xfId="0" applyNumberFormat="1" applyFont="1" applyBorder="1" applyAlignment="1">
      <alignment horizontal="center" vertical="center"/>
    </xf>
    <xf numFmtId="20" fontId="49" fillId="0" borderId="0" xfId="0" applyNumberFormat="1" applyFont="1" applyBorder="1" applyAlignment="1">
      <alignment horizontal="center" vertical="center"/>
    </xf>
    <xf numFmtId="20" fontId="49" fillId="0" borderId="20" xfId="0" applyNumberFormat="1" applyFont="1" applyBorder="1" applyAlignment="1">
      <alignment horizontal="center" vertical="center"/>
    </xf>
    <xf numFmtId="20" fontId="49" fillId="0" borderId="11" xfId="0" applyNumberFormat="1" applyFont="1" applyBorder="1" applyAlignment="1">
      <alignment horizontal="center" vertical="center"/>
    </xf>
    <xf numFmtId="20" fontId="49" fillId="0" borderId="47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76" xfId="0" applyFont="1" applyBorder="1" applyAlignment="1">
      <alignment horizontal="center" vertical="center" shrinkToFit="1"/>
    </xf>
    <xf numFmtId="0" fontId="50" fillId="0" borderId="77" xfId="0" applyFont="1" applyBorder="1" applyAlignment="1">
      <alignment horizontal="center" vertical="center" shrinkToFit="1"/>
    </xf>
    <xf numFmtId="0" fontId="49" fillId="0" borderId="78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79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80" xfId="0" applyFont="1" applyBorder="1" applyAlignment="1">
      <alignment horizontal="center" vertical="center" shrinkToFit="1"/>
    </xf>
    <xf numFmtId="0" fontId="49" fillId="0" borderId="81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6" fillId="0" borderId="74" xfId="60" applyFont="1" applyBorder="1" applyAlignment="1">
      <alignment horizontal="center" vertical="distributed" textRotation="255" indent="1" shrinkToFit="1"/>
      <protection/>
    </xf>
    <xf numFmtId="0" fontId="6" fillId="0" borderId="75" xfId="60" applyFont="1" applyBorder="1" applyAlignment="1">
      <alignment horizontal="center" vertical="distributed" textRotation="255" indent="1" shrinkToFit="1"/>
      <protection/>
    </xf>
    <xf numFmtId="0" fontId="6" fillId="0" borderId="21" xfId="60" applyFont="1" applyBorder="1" applyAlignment="1">
      <alignment horizontal="center" vertical="distributed" textRotation="255" indent="1" shrinkToFit="1"/>
      <protection/>
    </xf>
    <xf numFmtId="0" fontId="6" fillId="0" borderId="20" xfId="60" applyFont="1" applyBorder="1" applyAlignment="1">
      <alignment horizontal="center" vertical="distributed" textRotation="255" indent="1" shrinkToFit="1"/>
      <protection/>
    </xf>
    <xf numFmtId="0" fontId="6" fillId="0" borderId="27" xfId="60" applyFont="1" applyBorder="1" applyAlignment="1">
      <alignment horizontal="center" vertical="distributed" textRotation="255" indent="1" shrinkToFit="1"/>
      <protection/>
    </xf>
    <xf numFmtId="0" fontId="6" fillId="0" borderId="47" xfId="60" applyFont="1" applyBorder="1" applyAlignment="1">
      <alignment horizontal="center" vertical="distributed" textRotation="255" indent="1" shrinkToFit="1"/>
      <protection/>
    </xf>
    <xf numFmtId="0" fontId="6" fillId="0" borderId="82" xfId="60" applyFont="1" applyBorder="1" applyAlignment="1">
      <alignment horizontal="center" vertical="top" shrinkToFit="1"/>
      <protection/>
    </xf>
    <xf numFmtId="0" fontId="6" fillId="0" borderId="45" xfId="60" applyFont="1" applyBorder="1" applyAlignment="1">
      <alignment horizontal="center" vertical="top" shrinkToFit="1"/>
      <protection/>
    </xf>
    <xf numFmtId="0" fontId="6" fillId="0" borderId="83" xfId="60" applyFont="1" applyBorder="1" applyAlignment="1">
      <alignment horizontal="center" vertical="top" shrinkToFit="1"/>
      <protection/>
    </xf>
    <xf numFmtId="0" fontId="6" fillId="0" borderId="25" xfId="60" applyFont="1" applyBorder="1" applyAlignment="1">
      <alignment horizontal="center" vertical="top" shrinkToFit="1"/>
      <protection/>
    </xf>
    <xf numFmtId="0" fontId="6" fillId="0" borderId="11" xfId="60" applyFont="1" applyBorder="1" applyAlignment="1">
      <alignment horizontal="center" vertical="top" shrinkToFit="1"/>
      <protection/>
    </xf>
    <xf numFmtId="0" fontId="6" fillId="0" borderId="84" xfId="60" applyFont="1" applyBorder="1" applyAlignment="1">
      <alignment horizontal="center" vertical="top" shrinkToFit="1"/>
      <protection/>
    </xf>
    <xf numFmtId="0" fontId="6" fillId="0" borderId="85" xfId="60" applyFont="1" applyBorder="1" applyAlignment="1">
      <alignment horizontal="center" vertical="center"/>
      <protection/>
    </xf>
    <xf numFmtId="0" fontId="6" fillId="0" borderId="86" xfId="60" applyFont="1" applyBorder="1" applyAlignment="1">
      <alignment horizontal="center" vertical="center"/>
      <protection/>
    </xf>
    <xf numFmtId="0" fontId="6" fillId="0" borderId="87" xfId="60" applyFont="1" applyBorder="1" applyAlignment="1">
      <alignment horizontal="center" vertical="center"/>
      <protection/>
    </xf>
    <xf numFmtId="0" fontId="6" fillId="0" borderId="88" xfId="60" applyFont="1" applyBorder="1" applyAlignment="1">
      <alignment horizontal="center" vertical="top"/>
      <protection/>
    </xf>
    <xf numFmtId="0" fontId="6" fillId="0" borderId="89" xfId="60" applyFont="1" applyBorder="1" applyAlignment="1">
      <alignment horizontal="center" vertical="top"/>
      <protection/>
    </xf>
    <xf numFmtId="0" fontId="6" fillId="0" borderId="90" xfId="60" applyFont="1" applyBorder="1" applyAlignment="1">
      <alignment horizontal="center" vertical="top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91" xfId="60" applyFont="1" applyBorder="1" applyAlignment="1">
      <alignment horizontal="center" vertical="top"/>
      <protection/>
    </xf>
    <xf numFmtId="0" fontId="6" fillId="0" borderId="91" xfId="60" applyFont="1" applyBorder="1" applyAlignment="1">
      <alignment horizontal="center" vertical="top" shrinkToFit="1"/>
      <protection/>
    </xf>
    <xf numFmtId="0" fontId="6" fillId="0" borderId="92" xfId="60" applyFont="1" applyBorder="1" applyAlignment="1">
      <alignment horizontal="center" vertical="top" shrinkToFit="1"/>
      <protection/>
    </xf>
    <xf numFmtId="0" fontId="6" fillId="0" borderId="88" xfId="60" applyFont="1" applyBorder="1" applyAlignment="1">
      <alignment horizontal="center" vertical="top" shrinkToFit="1"/>
      <protection/>
    </xf>
    <xf numFmtId="0" fontId="6" fillId="0" borderId="89" xfId="60" applyFont="1" applyBorder="1" applyAlignment="1">
      <alignment horizontal="center" vertical="top" shrinkToFit="1"/>
      <protection/>
    </xf>
    <xf numFmtId="0" fontId="6" fillId="0" borderId="90" xfId="60" applyFont="1" applyBorder="1" applyAlignment="1">
      <alignment horizontal="center" vertical="top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6" fillId="0" borderId="93" xfId="60" applyFont="1" applyBorder="1" applyAlignment="1">
      <alignment horizontal="center" vertical="top" shrinkToFit="1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75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94" xfId="60" applyFont="1" applyBorder="1" applyAlignment="1">
      <alignment horizontal="center" vertical="center"/>
      <protection/>
    </xf>
    <xf numFmtId="0" fontId="6" fillId="0" borderId="95" xfId="60" applyFont="1" applyBorder="1" applyAlignment="1">
      <alignment horizontal="center" vertical="center"/>
      <protection/>
    </xf>
    <xf numFmtId="0" fontId="6" fillId="0" borderId="96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20" fontId="6" fillId="0" borderId="97" xfId="60" applyNumberFormat="1" applyFont="1" applyBorder="1" applyAlignment="1">
      <alignment horizontal="center" vertical="center"/>
      <protection/>
    </xf>
    <xf numFmtId="20" fontId="6" fillId="0" borderId="10" xfId="60" applyNumberFormat="1" applyFont="1" applyBorder="1" applyAlignment="1">
      <alignment horizontal="center" vertical="center"/>
      <protection/>
    </xf>
    <xf numFmtId="20" fontId="6" fillId="0" borderId="75" xfId="60" applyNumberFormat="1" applyFont="1" applyBorder="1" applyAlignment="1">
      <alignment horizontal="center" vertical="center"/>
      <protection/>
    </xf>
    <xf numFmtId="20" fontId="6" fillId="0" borderId="98" xfId="60" applyNumberFormat="1" applyFont="1" applyBorder="1" applyAlignment="1">
      <alignment horizontal="center" vertical="center"/>
      <protection/>
    </xf>
    <xf numFmtId="20" fontId="6" fillId="0" borderId="0" xfId="60" applyNumberFormat="1" applyFont="1" applyBorder="1" applyAlignment="1">
      <alignment horizontal="center" vertical="center"/>
      <protection/>
    </xf>
    <xf numFmtId="20" fontId="6" fillId="0" borderId="20" xfId="60" applyNumberFormat="1" applyFont="1" applyBorder="1" applyAlignment="1">
      <alignment horizontal="center" vertical="center"/>
      <protection/>
    </xf>
    <xf numFmtId="20" fontId="6" fillId="0" borderId="25" xfId="60" applyNumberFormat="1" applyFont="1" applyBorder="1" applyAlignment="1">
      <alignment horizontal="center" vertical="center"/>
      <protection/>
    </xf>
    <xf numFmtId="20" fontId="6" fillId="0" borderId="11" xfId="60" applyNumberFormat="1" applyFont="1" applyBorder="1" applyAlignment="1">
      <alignment horizontal="center" vertical="center"/>
      <protection/>
    </xf>
    <xf numFmtId="20" fontId="6" fillId="0" borderId="47" xfId="60" applyNumberFormat="1" applyFont="1" applyBorder="1" applyAlignment="1">
      <alignment horizontal="center" vertical="center"/>
      <protection/>
    </xf>
    <xf numFmtId="0" fontId="7" fillId="0" borderId="99" xfId="60" applyFont="1" applyBorder="1" applyAlignment="1">
      <alignment horizontal="center" vertical="center"/>
      <protection/>
    </xf>
    <xf numFmtId="0" fontId="7" fillId="0" borderId="100" xfId="60" applyFont="1" applyBorder="1" applyAlignment="1">
      <alignment horizontal="center" vertical="center"/>
      <protection/>
    </xf>
    <xf numFmtId="0" fontId="7" fillId="0" borderId="101" xfId="60" applyFont="1" applyBorder="1" applyAlignment="1">
      <alignment horizontal="center" vertical="center"/>
      <protection/>
    </xf>
    <xf numFmtId="0" fontId="6" fillId="0" borderId="102" xfId="60" applyFont="1" applyBorder="1" applyAlignment="1">
      <alignment horizontal="center" vertical="center"/>
      <protection/>
    </xf>
    <xf numFmtId="0" fontId="6" fillId="0" borderId="103" xfId="60" applyFont="1" applyBorder="1" applyAlignment="1">
      <alignment horizontal="center" vertical="center"/>
      <protection/>
    </xf>
    <xf numFmtId="0" fontId="6" fillId="0" borderId="104" xfId="60" applyFont="1" applyBorder="1" applyAlignment="1">
      <alignment horizontal="center" vertical="center"/>
      <protection/>
    </xf>
    <xf numFmtId="0" fontId="6" fillId="0" borderId="105" xfId="60" applyFont="1" applyBorder="1" applyAlignment="1">
      <alignment horizontal="center" vertical="center"/>
      <protection/>
    </xf>
    <xf numFmtId="0" fontId="6" fillId="0" borderId="74" xfId="60" applyFont="1" applyBorder="1" applyAlignment="1">
      <alignment vertical="center" textRotation="255" shrinkToFit="1"/>
      <protection/>
    </xf>
    <xf numFmtId="0" fontId="6" fillId="0" borderId="75" xfId="60" applyFont="1" applyBorder="1" applyAlignment="1">
      <alignment vertical="center" textRotation="255" shrinkToFit="1"/>
      <protection/>
    </xf>
    <xf numFmtId="0" fontId="6" fillId="0" borderId="21" xfId="60" applyFont="1" applyBorder="1" applyAlignment="1">
      <alignment vertical="center" textRotation="255" shrinkToFit="1"/>
      <protection/>
    </xf>
    <xf numFmtId="0" fontId="6" fillId="0" borderId="20" xfId="60" applyFont="1" applyBorder="1" applyAlignment="1">
      <alignment vertical="center" textRotation="255" shrinkToFit="1"/>
      <protection/>
    </xf>
    <xf numFmtId="0" fontId="6" fillId="0" borderId="27" xfId="60" applyFont="1" applyBorder="1" applyAlignment="1">
      <alignment vertical="center" textRotation="255" shrinkToFit="1"/>
      <protection/>
    </xf>
    <xf numFmtId="0" fontId="6" fillId="0" borderId="47" xfId="60" applyFont="1" applyBorder="1" applyAlignment="1">
      <alignment vertical="center" textRotation="255" shrinkToFit="1"/>
      <protection/>
    </xf>
    <xf numFmtId="0" fontId="6" fillId="0" borderId="74" xfId="60" applyFont="1" applyBorder="1" applyAlignment="1">
      <alignment horizontal="center" vertical="center" textRotation="255" shrinkToFit="1"/>
      <protection/>
    </xf>
    <xf numFmtId="0" fontId="6" fillId="0" borderId="75" xfId="60" applyFont="1" applyBorder="1" applyAlignment="1">
      <alignment horizontal="center" vertical="center" textRotation="255" shrinkToFit="1"/>
      <protection/>
    </xf>
    <xf numFmtId="0" fontId="6" fillId="0" borderId="21" xfId="60" applyFont="1" applyBorder="1" applyAlignment="1">
      <alignment horizontal="center" vertical="center" textRotation="255" shrinkToFit="1"/>
      <protection/>
    </xf>
    <xf numFmtId="0" fontId="6" fillId="0" borderId="20" xfId="60" applyFont="1" applyBorder="1" applyAlignment="1">
      <alignment horizontal="center" vertical="center" textRotation="255" shrinkToFit="1"/>
      <protection/>
    </xf>
    <xf numFmtId="0" fontId="6" fillId="0" borderId="27" xfId="60" applyFont="1" applyBorder="1" applyAlignment="1">
      <alignment horizontal="center" vertical="center" textRotation="255" shrinkToFit="1"/>
      <protection/>
    </xf>
    <xf numFmtId="0" fontId="6" fillId="0" borderId="47" xfId="60" applyFont="1" applyBorder="1" applyAlignment="1">
      <alignment horizontal="center" vertical="center" textRotation="255" shrinkToFit="1"/>
      <protection/>
    </xf>
    <xf numFmtId="0" fontId="6" fillId="0" borderId="106" xfId="60" applyFont="1" applyBorder="1" applyAlignment="1">
      <alignment horizontal="center" vertical="top" shrinkToFit="1"/>
      <protection/>
    </xf>
    <xf numFmtId="0" fontId="6" fillId="0" borderId="0" xfId="60" applyFont="1" applyBorder="1" applyAlignment="1">
      <alignment horizontal="center" vertical="top" shrinkToFit="1"/>
      <protection/>
    </xf>
    <xf numFmtId="0" fontId="6" fillId="0" borderId="107" xfId="60" applyFont="1" applyBorder="1" applyAlignment="1">
      <alignment horizontal="center" vertical="top" shrinkToFit="1"/>
      <protection/>
    </xf>
    <xf numFmtId="0" fontId="6" fillId="0" borderId="108" xfId="60" applyFont="1" applyBorder="1" applyAlignment="1">
      <alignment horizontal="center" vertical="top" shrinkToFit="1"/>
      <protection/>
    </xf>
    <xf numFmtId="0" fontId="6" fillId="0" borderId="46" xfId="60" applyFont="1" applyBorder="1" applyAlignment="1">
      <alignment horizontal="center" vertical="top" shrinkToFit="1"/>
      <protection/>
    </xf>
    <xf numFmtId="0" fontId="6" fillId="0" borderId="109" xfId="60" applyFont="1" applyBorder="1" applyAlignment="1">
      <alignment horizontal="center" vertical="top" shrinkToFit="1"/>
      <protection/>
    </xf>
    <xf numFmtId="0" fontId="6" fillId="0" borderId="110" xfId="60" applyFont="1" applyBorder="1" applyAlignment="1">
      <alignment horizontal="center" vertical="top" shrinkToFit="1"/>
      <protection/>
    </xf>
    <xf numFmtId="0" fontId="6" fillId="0" borderId="111" xfId="60" applyFont="1" applyBorder="1" applyAlignment="1">
      <alignment horizontal="center" vertical="top" shrinkToFit="1"/>
      <protection/>
    </xf>
    <xf numFmtId="0" fontId="6" fillId="0" borderId="112" xfId="60" applyFont="1" applyBorder="1" applyAlignment="1">
      <alignment horizontal="center" vertical="top" shrinkToFit="1"/>
      <protection/>
    </xf>
    <xf numFmtId="0" fontId="6" fillId="0" borderId="113" xfId="60" applyFont="1" applyBorder="1" applyAlignment="1">
      <alignment horizontal="center" vertical="top" shrinkToFit="1"/>
      <protection/>
    </xf>
    <xf numFmtId="0" fontId="6" fillId="0" borderId="98" xfId="60" applyFont="1" applyBorder="1" applyAlignment="1">
      <alignment horizontal="center" vertical="top" shrinkToFit="1"/>
      <protection/>
    </xf>
    <xf numFmtId="0" fontId="6" fillId="0" borderId="114" xfId="60" applyFont="1" applyBorder="1" applyAlignment="1">
      <alignment horizontal="center" vertical="top" shrinkToFit="1"/>
      <protection/>
    </xf>
    <xf numFmtId="0" fontId="5" fillId="0" borderId="115" xfId="60" applyFont="1" applyBorder="1" applyAlignment="1">
      <alignment horizontal="center" vertical="center"/>
      <protection/>
    </xf>
    <xf numFmtId="0" fontId="5" fillId="0" borderId="116" xfId="60" applyFont="1" applyBorder="1" applyAlignment="1">
      <alignment horizontal="center" vertical="center"/>
      <protection/>
    </xf>
    <xf numFmtId="0" fontId="5" fillId="0" borderId="117" xfId="60" applyFont="1" applyBorder="1" applyAlignment="1">
      <alignment horizontal="center" vertical="center"/>
      <protection/>
    </xf>
    <xf numFmtId="0" fontId="5" fillId="0" borderId="50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74" xfId="60" applyFont="1" applyBorder="1" applyAlignment="1">
      <alignment horizontal="center" vertical="top"/>
      <protection/>
    </xf>
    <xf numFmtId="0" fontId="6" fillId="0" borderId="10" xfId="60" applyFont="1" applyBorder="1" applyAlignment="1">
      <alignment horizontal="center" vertical="top"/>
      <protection/>
    </xf>
    <xf numFmtId="0" fontId="6" fillId="0" borderId="118" xfId="60" applyFont="1" applyBorder="1" applyAlignment="1">
      <alignment horizontal="center" vertical="top"/>
      <protection/>
    </xf>
    <xf numFmtId="0" fontId="6" fillId="0" borderId="21" xfId="60" applyFont="1" applyBorder="1" applyAlignment="1">
      <alignment horizontal="center" vertical="top"/>
      <protection/>
    </xf>
    <xf numFmtId="0" fontId="6" fillId="0" borderId="0" xfId="60" applyFont="1" applyBorder="1" applyAlignment="1">
      <alignment horizontal="center" vertical="top"/>
      <protection/>
    </xf>
    <xf numFmtId="0" fontId="6" fillId="0" borderId="114" xfId="60" applyFont="1" applyBorder="1" applyAlignment="1">
      <alignment horizontal="center" vertical="top"/>
      <protection/>
    </xf>
    <xf numFmtId="0" fontId="6" fillId="0" borderId="27" xfId="60" applyFont="1" applyBorder="1" applyAlignment="1">
      <alignment horizontal="center" vertical="top"/>
      <protection/>
    </xf>
    <xf numFmtId="0" fontId="6" fillId="0" borderId="11" xfId="60" applyFont="1" applyBorder="1" applyAlignment="1">
      <alignment horizontal="center" vertical="top"/>
      <protection/>
    </xf>
    <xf numFmtId="0" fontId="6" fillId="0" borderId="106" xfId="60" applyFont="1" applyBorder="1" applyAlignment="1">
      <alignment horizontal="center" vertical="top"/>
      <protection/>
    </xf>
    <xf numFmtId="0" fontId="6" fillId="0" borderId="97" xfId="60" applyFont="1" applyBorder="1" applyAlignment="1">
      <alignment horizontal="center" vertical="top"/>
      <protection/>
    </xf>
    <xf numFmtId="0" fontId="6" fillId="0" borderId="98" xfId="60" applyFont="1" applyBorder="1" applyAlignment="1">
      <alignment horizontal="center" vertical="top"/>
      <protection/>
    </xf>
    <xf numFmtId="0" fontId="6" fillId="0" borderId="25" xfId="60" applyFont="1" applyBorder="1" applyAlignment="1">
      <alignment horizontal="center" vertical="top"/>
      <protection/>
    </xf>
    <xf numFmtId="0" fontId="6" fillId="0" borderId="43" xfId="60" applyFont="1" applyBorder="1" applyAlignment="1">
      <alignment horizontal="center" vertical="center"/>
      <protection/>
    </xf>
    <xf numFmtId="20" fontId="6" fillId="0" borderId="108" xfId="60" applyNumberFormat="1" applyFont="1" applyBorder="1" applyAlignment="1">
      <alignment horizontal="center" vertical="center"/>
      <protection/>
    </xf>
    <xf numFmtId="20" fontId="6" fillId="0" borderId="46" xfId="60" applyNumberFormat="1" applyFont="1" applyBorder="1" applyAlignment="1">
      <alignment horizontal="center" vertical="center"/>
      <protection/>
    </xf>
    <xf numFmtId="20" fontId="6" fillId="0" borderId="119" xfId="60" applyNumberFormat="1" applyFont="1" applyBorder="1" applyAlignment="1">
      <alignment horizontal="center" vertical="center"/>
      <protection/>
    </xf>
    <xf numFmtId="0" fontId="6" fillId="0" borderId="120" xfId="60" applyFont="1" applyBorder="1" applyAlignment="1">
      <alignment horizontal="center" vertical="top"/>
      <protection/>
    </xf>
    <xf numFmtId="0" fontId="6" fillId="0" borderId="46" xfId="60" applyFont="1" applyBorder="1" applyAlignment="1">
      <alignment horizontal="center" vertical="top"/>
      <protection/>
    </xf>
    <xf numFmtId="0" fontId="6" fillId="0" borderId="109" xfId="60" applyFont="1" applyBorder="1" applyAlignment="1">
      <alignment horizontal="center" vertical="top"/>
      <protection/>
    </xf>
    <xf numFmtId="0" fontId="6" fillId="0" borderId="108" xfId="60" applyFont="1" applyBorder="1" applyAlignment="1">
      <alignment horizontal="center" vertical="top"/>
      <protection/>
    </xf>
    <xf numFmtId="0" fontId="6" fillId="0" borderId="93" xfId="60" applyFont="1" applyBorder="1" applyAlignment="1">
      <alignment horizontal="center" vertical="top"/>
      <protection/>
    </xf>
    <xf numFmtId="0" fontId="6" fillId="0" borderId="34" xfId="60" applyFont="1" applyBorder="1" applyAlignment="1">
      <alignment horizontal="left" vertical="center"/>
      <protection/>
    </xf>
    <xf numFmtId="0" fontId="0" fillId="0" borderId="0" xfId="0" applyAlignment="1">
      <alignment horizontal="right" vertical="center" shrinkToFit="1"/>
    </xf>
    <xf numFmtId="0" fontId="0" fillId="0" borderId="34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9</xdr:row>
      <xdr:rowOff>9525</xdr:rowOff>
    </xdr:from>
    <xdr:to>
      <xdr:col>15</xdr:col>
      <xdr:colOff>38100</xdr:colOff>
      <xdr:row>12</xdr:row>
      <xdr:rowOff>28575</xdr:rowOff>
    </xdr:to>
    <xdr:sp>
      <xdr:nvSpPr>
        <xdr:cNvPr id="1" name="左大かっこ 2"/>
        <xdr:cNvSpPr>
          <a:spLocks/>
        </xdr:cNvSpPr>
      </xdr:nvSpPr>
      <xdr:spPr>
        <a:xfrm>
          <a:off x="2562225" y="1990725"/>
          <a:ext cx="47625" cy="533400"/>
        </a:xfrm>
        <a:prstGeom prst="leftBracket">
          <a:avLst>
            <a:gd name="adj" fmla="val -35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9</xdr:row>
      <xdr:rowOff>9525</xdr:rowOff>
    </xdr:from>
    <xdr:to>
      <xdr:col>19</xdr:col>
      <xdr:colOff>9525</xdr:colOff>
      <xdr:row>12</xdr:row>
      <xdr:rowOff>38100</xdr:rowOff>
    </xdr:to>
    <xdr:sp>
      <xdr:nvSpPr>
        <xdr:cNvPr id="2" name="左大かっこ 3"/>
        <xdr:cNvSpPr>
          <a:spLocks/>
        </xdr:cNvSpPr>
      </xdr:nvSpPr>
      <xdr:spPr>
        <a:xfrm flipH="1">
          <a:off x="3228975" y="1990725"/>
          <a:ext cx="38100" cy="542925"/>
        </a:xfrm>
        <a:prstGeom prst="leftBracket">
          <a:avLst>
            <a:gd name="adj" fmla="val -38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66675</xdr:colOff>
      <xdr:row>18</xdr:row>
      <xdr:rowOff>9525</xdr:rowOff>
    </xdr:to>
    <xdr:sp>
      <xdr:nvSpPr>
        <xdr:cNvPr id="3" name="左大かっこ 4"/>
        <xdr:cNvSpPr>
          <a:spLocks/>
        </xdr:cNvSpPr>
      </xdr:nvSpPr>
      <xdr:spPr>
        <a:xfrm>
          <a:off x="1200150" y="3028950"/>
          <a:ext cx="66675" cy="514350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15</xdr:row>
      <xdr:rowOff>9525</xdr:rowOff>
    </xdr:from>
    <xdr:to>
      <xdr:col>10</xdr:col>
      <xdr:colOff>142875</xdr:colOff>
      <xdr:row>18</xdr:row>
      <xdr:rowOff>9525</xdr:rowOff>
    </xdr:to>
    <xdr:sp>
      <xdr:nvSpPr>
        <xdr:cNvPr id="4" name="左大かっこ 5"/>
        <xdr:cNvSpPr>
          <a:spLocks/>
        </xdr:cNvSpPr>
      </xdr:nvSpPr>
      <xdr:spPr>
        <a:xfrm flipH="1">
          <a:off x="1819275" y="3028950"/>
          <a:ext cx="38100" cy="514350"/>
        </a:xfrm>
        <a:prstGeom prst="leftBracket">
          <a:avLst>
            <a:gd name="adj" fmla="val -35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9525</xdr:rowOff>
    </xdr:from>
    <xdr:to>
      <xdr:col>23</xdr:col>
      <xdr:colOff>66675</xdr:colOff>
      <xdr:row>18</xdr:row>
      <xdr:rowOff>9525</xdr:rowOff>
    </xdr:to>
    <xdr:sp>
      <xdr:nvSpPr>
        <xdr:cNvPr id="5" name="左大かっこ 6"/>
        <xdr:cNvSpPr>
          <a:spLocks/>
        </xdr:cNvSpPr>
      </xdr:nvSpPr>
      <xdr:spPr>
        <a:xfrm>
          <a:off x="3943350" y="3028950"/>
          <a:ext cx="66675" cy="514350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114300</xdr:colOff>
      <xdr:row>15</xdr:row>
      <xdr:rowOff>28575</xdr:rowOff>
    </xdr:from>
    <xdr:to>
      <xdr:col>26</xdr:col>
      <xdr:colOff>161925</xdr:colOff>
      <xdr:row>18</xdr:row>
      <xdr:rowOff>9525</xdr:rowOff>
    </xdr:to>
    <xdr:sp>
      <xdr:nvSpPr>
        <xdr:cNvPr id="6" name="左大かっこ 7"/>
        <xdr:cNvSpPr>
          <a:spLocks/>
        </xdr:cNvSpPr>
      </xdr:nvSpPr>
      <xdr:spPr>
        <a:xfrm flipH="1">
          <a:off x="4572000" y="3048000"/>
          <a:ext cx="47625" cy="495300"/>
        </a:xfrm>
        <a:prstGeom prst="leftBracket">
          <a:avLst>
            <a:gd name="adj" fmla="val -35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76200</xdr:colOff>
      <xdr:row>24</xdr:row>
      <xdr:rowOff>19050</xdr:rowOff>
    </xdr:to>
    <xdr:sp>
      <xdr:nvSpPr>
        <xdr:cNvPr id="7" name="左大かっこ 8"/>
        <xdr:cNvSpPr>
          <a:spLocks/>
        </xdr:cNvSpPr>
      </xdr:nvSpPr>
      <xdr:spPr>
        <a:xfrm>
          <a:off x="523875" y="4067175"/>
          <a:ext cx="66675" cy="523875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0</xdr:rowOff>
    </xdr:from>
    <xdr:to>
      <xdr:col>11</xdr:col>
      <xdr:colOff>76200</xdr:colOff>
      <xdr:row>24</xdr:row>
      <xdr:rowOff>9525</xdr:rowOff>
    </xdr:to>
    <xdr:sp>
      <xdr:nvSpPr>
        <xdr:cNvPr id="8" name="左大かっこ 9"/>
        <xdr:cNvSpPr>
          <a:spLocks/>
        </xdr:cNvSpPr>
      </xdr:nvSpPr>
      <xdr:spPr>
        <a:xfrm>
          <a:off x="1895475" y="4057650"/>
          <a:ext cx="66675" cy="523875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21</xdr:row>
      <xdr:rowOff>0</xdr:rowOff>
    </xdr:from>
    <xdr:to>
      <xdr:col>19</xdr:col>
      <xdr:colOff>76200</xdr:colOff>
      <xdr:row>24</xdr:row>
      <xdr:rowOff>9525</xdr:rowOff>
    </xdr:to>
    <xdr:sp>
      <xdr:nvSpPr>
        <xdr:cNvPr id="9" name="左大かっこ 10"/>
        <xdr:cNvSpPr>
          <a:spLocks/>
        </xdr:cNvSpPr>
      </xdr:nvSpPr>
      <xdr:spPr>
        <a:xfrm>
          <a:off x="3267075" y="4057650"/>
          <a:ext cx="66675" cy="523875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21</xdr:row>
      <xdr:rowOff>0</xdr:rowOff>
    </xdr:from>
    <xdr:to>
      <xdr:col>27</xdr:col>
      <xdr:colOff>76200</xdr:colOff>
      <xdr:row>24</xdr:row>
      <xdr:rowOff>9525</xdr:rowOff>
    </xdr:to>
    <xdr:sp>
      <xdr:nvSpPr>
        <xdr:cNvPr id="10" name="左大かっこ 11"/>
        <xdr:cNvSpPr>
          <a:spLocks/>
        </xdr:cNvSpPr>
      </xdr:nvSpPr>
      <xdr:spPr>
        <a:xfrm>
          <a:off x="4638675" y="4057650"/>
          <a:ext cx="66675" cy="523875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9525</xdr:rowOff>
    </xdr:from>
    <xdr:to>
      <xdr:col>6</xdr:col>
      <xdr:colOff>161925</xdr:colOff>
      <xdr:row>24</xdr:row>
      <xdr:rowOff>0</xdr:rowOff>
    </xdr:to>
    <xdr:sp>
      <xdr:nvSpPr>
        <xdr:cNvPr id="11" name="左大かっこ 12"/>
        <xdr:cNvSpPr>
          <a:spLocks/>
        </xdr:cNvSpPr>
      </xdr:nvSpPr>
      <xdr:spPr>
        <a:xfrm flipH="1">
          <a:off x="1143000" y="4067175"/>
          <a:ext cx="47625" cy="504825"/>
        </a:xfrm>
        <a:prstGeom prst="leftBracket">
          <a:avLst>
            <a:gd name="adj" fmla="val -35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21</xdr:row>
      <xdr:rowOff>9525</xdr:rowOff>
    </xdr:from>
    <xdr:to>
      <xdr:col>14</xdr:col>
      <xdr:colOff>161925</xdr:colOff>
      <xdr:row>24</xdr:row>
      <xdr:rowOff>0</xdr:rowOff>
    </xdr:to>
    <xdr:sp>
      <xdr:nvSpPr>
        <xdr:cNvPr id="12" name="左大かっこ 13"/>
        <xdr:cNvSpPr>
          <a:spLocks/>
        </xdr:cNvSpPr>
      </xdr:nvSpPr>
      <xdr:spPr>
        <a:xfrm flipH="1">
          <a:off x="2505075" y="4067175"/>
          <a:ext cx="57150" cy="504825"/>
        </a:xfrm>
        <a:prstGeom prst="leftBracket">
          <a:avLst>
            <a:gd name="adj" fmla="val -35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21</xdr:row>
      <xdr:rowOff>9525</xdr:rowOff>
    </xdr:from>
    <xdr:to>
      <xdr:col>22</xdr:col>
      <xdr:colOff>171450</xdr:colOff>
      <xdr:row>24</xdr:row>
      <xdr:rowOff>9525</xdr:rowOff>
    </xdr:to>
    <xdr:sp>
      <xdr:nvSpPr>
        <xdr:cNvPr id="13" name="左大かっこ 14"/>
        <xdr:cNvSpPr>
          <a:spLocks/>
        </xdr:cNvSpPr>
      </xdr:nvSpPr>
      <xdr:spPr>
        <a:xfrm flipH="1">
          <a:off x="3886200" y="4067175"/>
          <a:ext cx="57150" cy="514350"/>
        </a:xfrm>
        <a:prstGeom prst="leftBracket">
          <a:avLst>
            <a:gd name="adj" fmla="val -35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114300</xdr:colOff>
      <xdr:row>21</xdr:row>
      <xdr:rowOff>0</xdr:rowOff>
    </xdr:from>
    <xdr:to>
      <xdr:col>30</xdr:col>
      <xdr:colOff>171450</xdr:colOff>
      <xdr:row>23</xdr:row>
      <xdr:rowOff>161925</xdr:rowOff>
    </xdr:to>
    <xdr:sp>
      <xdr:nvSpPr>
        <xdr:cNvPr id="14" name="左大かっこ 15"/>
        <xdr:cNvSpPr>
          <a:spLocks/>
        </xdr:cNvSpPr>
      </xdr:nvSpPr>
      <xdr:spPr>
        <a:xfrm flipH="1">
          <a:off x="5257800" y="4057650"/>
          <a:ext cx="57150" cy="504825"/>
        </a:xfrm>
        <a:prstGeom prst="leftBracket">
          <a:avLst>
            <a:gd name="adj" fmla="val -35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0</xdr:rowOff>
    </xdr:from>
    <xdr:to>
      <xdr:col>11</xdr:col>
      <xdr:colOff>76200</xdr:colOff>
      <xdr:row>24</xdr:row>
      <xdr:rowOff>9525</xdr:rowOff>
    </xdr:to>
    <xdr:sp>
      <xdr:nvSpPr>
        <xdr:cNvPr id="15" name="左大かっこ 16"/>
        <xdr:cNvSpPr>
          <a:spLocks/>
        </xdr:cNvSpPr>
      </xdr:nvSpPr>
      <xdr:spPr>
        <a:xfrm>
          <a:off x="1895475" y="4057650"/>
          <a:ext cx="66675" cy="523875"/>
        </a:xfrm>
        <a:prstGeom prst="leftBracket">
          <a:avLst>
            <a:gd name="adj" fmla="val -3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3" width="4.421875" style="1" customWidth="1"/>
    <col min="4" max="26" width="3.421875" style="1" customWidth="1"/>
    <col min="27" max="16384" width="9.00390625" style="1" customWidth="1"/>
  </cols>
  <sheetData>
    <row r="1" ht="21.75" customHeight="1">
      <c r="A1" s="13" t="s">
        <v>84</v>
      </c>
    </row>
    <row r="2" spans="1:24" ht="20.25" customHeight="1">
      <c r="A2" s="12" t="s">
        <v>0</v>
      </c>
      <c r="G2" s="149" t="s">
        <v>125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32" ht="18" customHeight="1">
      <c r="A3" s="145" t="s">
        <v>1</v>
      </c>
      <c r="B3" s="145"/>
      <c r="C3" s="145"/>
      <c r="D3" s="115" t="s">
        <v>8</v>
      </c>
      <c r="E3" s="115"/>
      <c r="F3" s="115"/>
      <c r="G3" s="115"/>
      <c r="H3" s="115"/>
      <c r="I3" s="115"/>
      <c r="J3" s="115"/>
      <c r="K3" s="115"/>
      <c r="L3" s="115"/>
      <c r="M3" s="115"/>
      <c r="N3" s="115" t="s">
        <v>9</v>
      </c>
      <c r="O3" s="115"/>
      <c r="P3" s="115"/>
      <c r="Q3" s="115"/>
      <c r="R3" s="115"/>
      <c r="S3" s="115"/>
      <c r="T3" s="115"/>
      <c r="U3" s="115"/>
      <c r="V3" s="115"/>
      <c r="W3" s="115"/>
      <c r="AA3"/>
      <c r="AB3"/>
      <c r="AC3"/>
      <c r="AD3"/>
      <c r="AE3"/>
      <c r="AF3"/>
    </row>
    <row r="4" spans="1:33" ht="18" customHeight="1">
      <c r="A4" s="115" t="s">
        <v>2</v>
      </c>
      <c r="B4" s="115"/>
      <c r="C4" s="115"/>
      <c r="D4" s="9" t="s">
        <v>85</v>
      </c>
      <c r="E4" s="10"/>
      <c r="F4" s="10"/>
      <c r="G4" s="10"/>
      <c r="H4" s="10"/>
      <c r="I4" s="10"/>
      <c r="J4" s="10"/>
      <c r="K4" s="10"/>
      <c r="L4" s="10"/>
      <c r="M4" s="11"/>
      <c r="N4" s="9" t="s">
        <v>116</v>
      </c>
      <c r="O4" s="10"/>
      <c r="P4" s="10"/>
      <c r="Q4" s="10"/>
      <c r="R4" s="10"/>
      <c r="S4" s="10"/>
      <c r="T4" s="10"/>
      <c r="U4" s="10"/>
      <c r="V4" s="10"/>
      <c r="W4" s="11"/>
      <c r="AA4"/>
      <c r="AB4"/>
      <c r="AC4"/>
      <c r="AD4"/>
      <c r="AE4"/>
      <c r="AF4"/>
      <c r="AG4"/>
    </row>
    <row r="5" spans="1:33" ht="18" customHeight="1">
      <c r="A5" s="115"/>
      <c r="B5" s="115"/>
      <c r="C5" s="115"/>
      <c r="D5" s="9" t="s">
        <v>86</v>
      </c>
      <c r="E5" s="10"/>
      <c r="F5" s="10"/>
      <c r="G5" s="10"/>
      <c r="H5" s="10"/>
      <c r="I5" s="10"/>
      <c r="J5" s="10"/>
      <c r="K5" s="10"/>
      <c r="L5" s="10"/>
      <c r="M5" s="11"/>
      <c r="N5" s="9" t="s">
        <v>90</v>
      </c>
      <c r="O5" s="10"/>
      <c r="P5" s="10"/>
      <c r="Q5" s="10"/>
      <c r="R5" s="10"/>
      <c r="S5" s="10"/>
      <c r="T5" s="10"/>
      <c r="U5" s="10"/>
      <c r="V5" s="10"/>
      <c r="W5" s="11"/>
      <c r="AA5"/>
      <c r="AB5"/>
      <c r="AC5"/>
      <c r="AD5"/>
      <c r="AE5"/>
      <c r="AF5"/>
      <c r="AG5"/>
    </row>
    <row r="6" spans="1:33" ht="18" customHeight="1">
      <c r="A6" s="115"/>
      <c r="B6" s="115"/>
      <c r="C6" s="115"/>
      <c r="D6" s="9" t="s">
        <v>87</v>
      </c>
      <c r="E6" s="10"/>
      <c r="F6" s="10"/>
      <c r="G6" s="10"/>
      <c r="H6" s="10"/>
      <c r="I6" s="10"/>
      <c r="J6" s="10"/>
      <c r="K6" s="10"/>
      <c r="L6" s="10"/>
      <c r="M6" s="11"/>
      <c r="N6" s="9" t="s">
        <v>91</v>
      </c>
      <c r="O6" s="10"/>
      <c r="P6" s="10"/>
      <c r="Q6" s="10"/>
      <c r="R6" s="10"/>
      <c r="S6" s="10"/>
      <c r="T6" s="10"/>
      <c r="U6" s="10"/>
      <c r="V6" s="10"/>
      <c r="W6" s="11"/>
      <c r="AA6"/>
      <c r="AB6"/>
      <c r="AC6"/>
      <c r="AD6"/>
      <c r="AE6"/>
      <c r="AF6"/>
      <c r="AG6"/>
    </row>
    <row r="7" spans="1:33" ht="18" customHeight="1">
      <c r="A7" s="115"/>
      <c r="B7" s="115"/>
      <c r="C7" s="115"/>
      <c r="D7" s="9" t="s">
        <v>88</v>
      </c>
      <c r="E7" s="10"/>
      <c r="F7" s="10"/>
      <c r="G7" s="10"/>
      <c r="H7" s="10"/>
      <c r="I7" s="10"/>
      <c r="J7" s="10"/>
      <c r="K7" s="10"/>
      <c r="L7" s="10"/>
      <c r="M7" s="11"/>
      <c r="N7" s="9" t="s">
        <v>92</v>
      </c>
      <c r="O7" s="10"/>
      <c r="P7" s="10"/>
      <c r="Q7" s="10"/>
      <c r="R7" s="10"/>
      <c r="S7" s="10"/>
      <c r="T7" s="10"/>
      <c r="U7" s="10"/>
      <c r="V7" s="10"/>
      <c r="W7" s="11"/>
      <c r="AA7"/>
      <c r="AB7"/>
      <c r="AC7"/>
      <c r="AD7"/>
      <c r="AE7"/>
      <c r="AF7"/>
      <c r="AG7"/>
    </row>
    <row r="8" spans="1:32" ht="13.5" customHeight="1">
      <c r="A8" s="3"/>
      <c r="B8" s="3"/>
      <c r="C8" s="4"/>
      <c r="D8" s="3"/>
      <c r="E8" s="5"/>
      <c r="F8" s="5"/>
      <c r="G8" s="5"/>
      <c r="H8" s="5"/>
      <c r="I8" s="5"/>
      <c r="J8" s="5"/>
      <c r="K8" s="5"/>
      <c r="L8" s="6"/>
      <c r="M8" s="2"/>
      <c r="N8" s="2"/>
      <c r="O8" s="5"/>
      <c r="P8" s="5"/>
      <c r="Q8" s="5"/>
      <c r="R8" s="5"/>
      <c r="S8" s="5"/>
      <c r="AA8"/>
      <c r="AB8"/>
      <c r="AC8"/>
      <c r="AD8"/>
      <c r="AE8"/>
      <c r="AF8"/>
    </row>
    <row r="9" spans="1:32" ht="14.25" customHeight="1">
      <c r="A9" s="3"/>
      <c r="B9" s="3"/>
      <c r="C9" s="4"/>
      <c r="D9" s="3"/>
      <c r="E9" s="5"/>
      <c r="F9" s="5"/>
      <c r="G9" s="5"/>
      <c r="H9" s="5"/>
      <c r="I9" s="5"/>
      <c r="J9" s="5"/>
      <c r="K9" s="5"/>
      <c r="L9" s="6"/>
      <c r="M9" s="2"/>
      <c r="N9" s="2"/>
      <c r="O9" s="5"/>
      <c r="P9" s="5"/>
      <c r="Q9" s="5"/>
      <c r="R9" s="5"/>
      <c r="S9" s="5"/>
      <c r="AA9"/>
      <c r="AB9"/>
      <c r="AC9"/>
      <c r="AD9"/>
      <c r="AE9"/>
      <c r="AF9"/>
    </row>
    <row r="10" spans="1:32" ht="18" customHeight="1">
      <c r="A10" s="115" t="s">
        <v>3</v>
      </c>
      <c r="B10" s="115"/>
      <c r="C10" s="115"/>
      <c r="D10" s="115" t="s">
        <v>4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 t="s">
        <v>5</v>
      </c>
      <c r="O10" s="115"/>
      <c r="P10" s="115"/>
      <c r="Q10" s="115"/>
      <c r="R10" s="115"/>
      <c r="S10" s="115"/>
      <c r="T10" s="115"/>
      <c r="U10" s="115"/>
      <c r="V10" s="115"/>
      <c r="W10" s="115"/>
      <c r="AA10"/>
      <c r="AB10"/>
      <c r="AC10"/>
      <c r="AD10"/>
      <c r="AE10"/>
      <c r="AF10"/>
    </row>
    <row r="11" spans="1:32" ht="18" customHeight="1">
      <c r="A11" s="115" t="s">
        <v>6</v>
      </c>
      <c r="B11" s="115"/>
      <c r="C11" s="115"/>
      <c r="D11" s="146" t="s">
        <v>7</v>
      </c>
      <c r="E11" s="147"/>
      <c r="F11" s="148" t="s">
        <v>12</v>
      </c>
      <c r="G11" s="143"/>
      <c r="H11" s="143"/>
      <c r="I11" s="143"/>
      <c r="J11" s="143"/>
      <c r="K11" s="143"/>
      <c r="L11" s="143"/>
      <c r="M11" s="144"/>
      <c r="N11" s="146" t="s">
        <v>7</v>
      </c>
      <c r="O11" s="147"/>
      <c r="P11" s="148" t="s">
        <v>12</v>
      </c>
      <c r="Q11" s="143"/>
      <c r="R11" s="143"/>
      <c r="S11" s="143"/>
      <c r="T11" s="143"/>
      <c r="U11" s="143"/>
      <c r="V11" s="143"/>
      <c r="W11" s="144"/>
      <c r="AA11"/>
      <c r="AB11"/>
      <c r="AC11"/>
      <c r="AD11"/>
      <c r="AE11"/>
      <c r="AF11"/>
    </row>
    <row r="12" spans="1:32" ht="16.5" customHeight="1">
      <c r="A12" s="119" t="s">
        <v>10</v>
      </c>
      <c r="B12" s="122">
        <v>0.4270833333333333</v>
      </c>
      <c r="C12" s="123"/>
      <c r="D12" s="116" t="s">
        <v>8</v>
      </c>
      <c r="E12" s="134" t="str">
        <f>D4</f>
        <v>PLEASURE SC</v>
      </c>
      <c r="F12" s="135"/>
      <c r="G12" s="135"/>
      <c r="H12" s="60">
        <v>0</v>
      </c>
      <c r="I12" s="7" t="s">
        <v>11</v>
      </c>
      <c r="J12" s="64">
        <v>0</v>
      </c>
      <c r="K12" s="135" t="str">
        <f>D5</f>
        <v>高良ＦＣ</v>
      </c>
      <c r="L12" s="135"/>
      <c r="M12" s="140"/>
      <c r="N12" s="116" t="s">
        <v>8</v>
      </c>
      <c r="O12" s="134" t="str">
        <f>D6</f>
        <v>FC BRISTOL U12</v>
      </c>
      <c r="P12" s="135"/>
      <c r="Q12" s="135"/>
      <c r="R12" s="60">
        <v>0</v>
      </c>
      <c r="S12" s="7" t="s">
        <v>11</v>
      </c>
      <c r="T12" s="64">
        <v>1</v>
      </c>
      <c r="U12" s="138" t="str">
        <f>D7</f>
        <v>太陽宮崎ＳＣ</v>
      </c>
      <c r="V12" s="138"/>
      <c r="W12" s="139"/>
      <c r="AA12"/>
      <c r="AB12"/>
      <c r="AC12"/>
      <c r="AD12"/>
      <c r="AE12"/>
      <c r="AF12"/>
    </row>
    <row r="13" spans="1:32" ht="16.5" customHeight="1">
      <c r="A13" s="120"/>
      <c r="B13" s="124"/>
      <c r="C13" s="125"/>
      <c r="D13" s="117"/>
      <c r="E13" s="132">
        <f>IF(H12="","",SUM(H12:H14))</f>
        <v>0</v>
      </c>
      <c r="F13" s="128"/>
      <c r="G13" s="128"/>
      <c r="H13" s="61">
        <v>0</v>
      </c>
      <c r="I13" s="62" t="s">
        <v>11</v>
      </c>
      <c r="J13" s="64">
        <v>0</v>
      </c>
      <c r="K13" s="128">
        <v>0</v>
      </c>
      <c r="L13" s="128"/>
      <c r="M13" s="129"/>
      <c r="N13" s="117"/>
      <c r="O13" s="132">
        <f>IF(R12="","",SUM(R12:R14))</f>
        <v>2</v>
      </c>
      <c r="P13" s="128"/>
      <c r="Q13" s="128"/>
      <c r="R13" s="61">
        <v>1</v>
      </c>
      <c r="S13" s="62" t="s">
        <v>11</v>
      </c>
      <c r="T13" s="64">
        <v>0</v>
      </c>
      <c r="U13" s="128">
        <f>IF(T12="","",SUM(T12:T14))</f>
        <v>3</v>
      </c>
      <c r="V13" s="128"/>
      <c r="W13" s="129"/>
      <c r="AA13"/>
      <c r="AB13"/>
      <c r="AC13"/>
      <c r="AD13"/>
      <c r="AE13"/>
      <c r="AF13"/>
    </row>
    <row r="14" spans="1:32" ht="16.5" customHeight="1">
      <c r="A14" s="121"/>
      <c r="B14" s="126"/>
      <c r="C14" s="127"/>
      <c r="D14" s="118"/>
      <c r="E14" s="133"/>
      <c r="F14" s="130"/>
      <c r="G14" s="130"/>
      <c r="H14" s="63">
        <v>0</v>
      </c>
      <c r="I14" s="8" t="s">
        <v>11</v>
      </c>
      <c r="J14" s="65">
        <v>0</v>
      </c>
      <c r="K14" s="130"/>
      <c r="L14" s="130"/>
      <c r="M14" s="131"/>
      <c r="N14" s="118"/>
      <c r="O14" s="133"/>
      <c r="P14" s="130"/>
      <c r="Q14" s="130"/>
      <c r="R14" s="63">
        <v>1</v>
      </c>
      <c r="S14" s="34" t="s">
        <v>11</v>
      </c>
      <c r="T14" s="65">
        <v>2</v>
      </c>
      <c r="U14" s="130"/>
      <c r="V14" s="130"/>
      <c r="W14" s="131"/>
      <c r="AA14"/>
      <c r="AB14"/>
      <c r="AC14"/>
      <c r="AD14"/>
      <c r="AE14"/>
      <c r="AF14"/>
    </row>
    <row r="15" spans="1:23" ht="16.5" customHeight="1">
      <c r="A15" s="120" t="s">
        <v>13</v>
      </c>
      <c r="B15" s="124">
        <v>0.4618055555555556</v>
      </c>
      <c r="C15" s="125"/>
      <c r="D15" s="116" t="s">
        <v>9</v>
      </c>
      <c r="E15" s="134" t="str">
        <f>N4</f>
        <v>ソレッソ熊本U-12</v>
      </c>
      <c r="F15" s="135"/>
      <c r="G15" s="135"/>
      <c r="H15" s="60">
        <v>0</v>
      </c>
      <c r="I15" s="7" t="s">
        <v>11</v>
      </c>
      <c r="J15" s="64">
        <v>0</v>
      </c>
      <c r="K15" s="138" t="str">
        <f>N5</f>
        <v>小倉南FCjr</v>
      </c>
      <c r="L15" s="138"/>
      <c r="M15" s="139"/>
      <c r="N15" s="116" t="s">
        <v>9</v>
      </c>
      <c r="O15" s="134" t="str">
        <f>N6</f>
        <v>カティオーラFC</v>
      </c>
      <c r="P15" s="135"/>
      <c r="Q15" s="135"/>
      <c r="R15" s="60">
        <v>0</v>
      </c>
      <c r="S15" s="7" t="s">
        <v>11</v>
      </c>
      <c r="T15" s="64">
        <v>1</v>
      </c>
      <c r="U15" s="138" t="str">
        <f>N7</f>
        <v>飛松FC</v>
      </c>
      <c r="V15" s="138"/>
      <c r="W15" s="139"/>
    </row>
    <row r="16" spans="1:32" ht="16.5" customHeight="1">
      <c r="A16" s="120"/>
      <c r="B16" s="124"/>
      <c r="C16" s="125"/>
      <c r="D16" s="117"/>
      <c r="E16" s="132">
        <f>IF(H15="","",SUM(H15:H17))</f>
        <v>3</v>
      </c>
      <c r="F16" s="128"/>
      <c r="G16" s="128"/>
      <c r="H16" s="61">
        <v>2</v>
      </c>
      <c r="I16" s="62" t="s">
        <v>11</v>
      </c>
      <c r="J16" s="64">
        <v>0</v>
      </c>
      <c r="K16" s="128">
        <f>IF(J15="","",SUM(J15:J17))</f>
        <v>0</v>
      </c>
      <c r="L16" s="128"/>
      <c r="M16" s="129"/>
      <c r="N16" s="117"/>
      <c r="O16" s="132">
        <f>IF(R15="","",SUM(R15:R17))</f>
        <v>0</v>
      </c>
      <c r="P16" s="128"/>
      <c r="Q16" s="128"/>
      <c r="R16" s="61">
        <v>0</v>
      </c>
      <c r="S16" s="62" t="s">
        <v>11</v>
      </c>
      <c r="T16" s="64">
        <v>0</v>
      </c>
      <c r="U16" s="128">
        <f>IF(T15="","",SUM(T15:T17))</f>
        <v>1</v>
      </c>
      <c r="V16" s="128"/>
      <c r="W16" s="129"/>
      <c r="AA16"/>
      <c r="AB16"/>
      <c r="AC16"/>
      <c r="AD16"/>
      <c r="AE16"/>
      <c r="AF16"/>
    </row>
    <row r="17" spans="1:23" ht="16.5" customHeight="1">
      <c r="A17" s="121"/>
      <c r="B17" s="126"/>
      <c r="C17" s="127"/>
      <c r="D17" s="118"/>
      <c r="E17" s="133"/>
      <c r="F17" s="130"/>
      <c r="G17" s="130"/>
      <c r="H17" s="63">
        <v>1</v>
      </c>
      <c r="I17" s="34" t="s">
        <v>11</v>
      </c>
      <c r="J17" s="65">
        <v>0</v>
      </c>
      <c r="K17" s="130"/>
      <c r="L17" s="130"/>
      <c r="M17" s="131"/>
      <c r="N17" s="118"/>
      <c r="O17" s="133"/>
      <c r="P17" s="130"/>
      <c r="Q17" s="130"/>
      <c r="R17" s="63">
        <v>0</v>
      </c>
      <c r="S17" s="34" t="s">
        <v>11</v>
      </c>
      <c r="T17" s="65">
        <v>0</v>
      </c>
      <c r="U17" s="130"/>
      <c r="V17" s="130"/>
      <c r="W17" s="131"/>
    </row>
    <row r="18" spans="1:23" ht="18" customHeight="1">
      <c r="A18" s="142" t="s">
        <v>18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</row>
    <row r="19" spans="1:23" ht="16.5" customHeight="1">
      <c r="A19" s="119" t="s">
        <v>14</v>
      </c>
      <c r="B19" s="122">
        <v>0.5243055555555556</v>
      </c>
      <c r="C19" s="123"/>
      <c r="D19" s="116" t="s">
        <v>8</v>
      </c>
      <c r="E19" s="134" t="str">
        <f>D4</f>
        <v>PLEASURE SC</v>
      </c>
      <c r="F19" s="135"/>
      <c r="G19" s="135"/>
      <c r="H19" s="60">
        <v>0</v>
      </c>
      <c r="I19" s="7" t="s">
        <v>11</v>
      </c>
      <c r="J19" s="64">
        <v>0</v>
      </c>
      <c r="K19" s="138" t="str">
        <f>D7</f>
        <v>太陽宮崎ＳＣ</v>
      </c>
      <c r="L19" s="138"/>
      <c r="M19" s="139"/>
      <c r="N19" s="116" t="s">
        <v>8</v>
      </c>
      <c r="O19" s="134" t="str">
        <f>D5</f>
        <v>高良ＦＣ</v>
      </c>
      <c r="P19" s="135"/>
      <c r="Q19" s="135"/>
      <c r="R19" s="60">
        <v>1</v>
      </c>
      <c r="S19" s="7" t="s">
        <v>11</v>
      </c>
      <c r="T19" s="64">
        <v>0</v>
      </c>
      <c r="U19" s="135" t="str">
        <f>D6</f>
        <v>FC BRISTOL U12</v>
      </c>
      <c r="V19" s="135"/>
      <c r="W19" s="140"/>
    </row>
    <row r="20" spans="1:32" ht="16.5" customHeight="1">
      <c r="A20" s="120"/>
      <c r="B20" s="124"/>
      <c r="C20" s="125"/>
      <c r="D20" s="117"/>
      <c r="E20" s="132">
        <f>IF(H19="","",SUM(H19:H21))</f>
        <v>0</v>
      </c>
      <c r="F20" s="128"/>
      <c r="G20" s="128"/>
      <c r="H20" s="61">
        <v>0</v>
      </c>
      <c r="I20" s="62" t="s">
        <v>11</v>
      </c>
      <c r="J20" s="64">
        <v>1</v>
      </c>
      <c r="K20" s="128">
        <f>IF(J19="","",SUM(J19:J21))</f>
        <v>1</v>
      </c>
      <c r="L20" s="128"/>
      <c r="M20" s="129"/>
      <c r="N20" s="117"/>
      <c r="O20" s="132">
        <f>IF(R19="","",SUM(R19:R21))</f>
        <v>1</v>
      </c>
      <c r="P20" s="128"/>
      <c r="Q20" s="128"/>
      <c r="R20" s="61">
        <v>0</v>
      </c>
      <c r="S20" s="62" t="s">
        <v>11</v>
      </c>
      <c r="T20" s="64">
        <v>0</v>
      </c>
      <c r="U20" s="128">
        <v>0</v>
      </c>
      <c r="V20" s="128"/>
      <c r="W20" s="129"/>
      <c r="AA20"/>
      <c r="AB20"/>
      <c r="AC20"/>
      <c r="AD20"/>
      <c r="AE20"/>
      <c r="AF20"/>
    </row>
    <row r="21" spans="1:23" ht="16.5" customHeight="1">
      <c r="A21" s="121"/>
      <c r="B21" s="126"/>
      <c r="C21" s="127"/>
      <c r="D21" s="118"/>
      <c r="E21" s="133"/>
      <c r="F21" s="130"/>
      <c r="G21" s="130"/>
      <c r="H21" s="63">
        <v>0</v>
      </c>
      <c r="I21" s="34" t="s">
        <v>11</v>
      </c>
      <c r="J21" s="65">
        <v>0</v>
      </c>
      <c r="K21" s="130"/>
      <c r="L21" s="130"/>
      <c r="M21" s="131"/>
      <c r="N21" s="118"/>
      <c r="O21" s="133"/>
      <c r="P21" s="130"/>
      <c r="Q21" s="130"/>
      <c r="R21" s="63">
        <v>0</v>
      </c>
      <c r="S21" s="34" t="s">
        <v>11</v>
      </c>
      <c r="T21" s="65">
        <v>0</v>
      </c>
      <c r="U21" s="130"/>
      <c r="V21" s="130"/>
      <c r="W21" s="131"/>
    </row>
    <row r="22" spans="1:23" ht="16.5" customHeight="1">
      <c r="A22" s="119" t="s">
        <v>15</v>
      </c>
      <c r="B22" s="122">
        <v>0.5590277777777778</v>
      </c>
      <c r="C22" s="123"/>
      <c r="D22" s="116" t="s">
        <v>9</v>
      </c>
      <c r="E22" s="134" t="str">
        <f>N4</f>
        <v>ソレッソ熊本U-12</v>
      </c>
      <c r="F22" s="135"/>
      <c r="G22" s="135"/>
      <c r="H22" s="60">
        <v>0</v>
      </c>
      <c r="I22" s="7" t="s">
        <v>11</v>
      </c>
      <c r="J22" s="64">
        <v>0</v>
      </c>
      <c r="K22" s="138" t="str">
        <f>N7</f>
        <v>飛松FC</v>
      </c>
      <c r="L22" s="138"/>
      <c r="M22" s="139"/>
      <c r="N22" s="116" t="s">
        <v>9</v>
      </c>
      <c r="O22" s="134" t="str">
        <f>N5</f>
        <v>小倉南FCjr</v>
      </c>
      <c r="P22" s="135"/>
      <c r="Q22" s="135"/>
      <c r="R22" s="60">
        <v>0</v>
      </c>
      <c r="S22" s="7" t="s">
        <v>11</v>
      </c>
      <c r="T22" s="64">
        <v>0</v>
      </c>
      <c r="U22" s="135" t="str">
        <f>N6</f>
        <v>カティオーラFC</v>
      </c>
      <c r="V22" s="135"/>
      <c r="W22" s="140"/>
    </row>
    <row r="23" spans="1:32" ht="16.5" customHeight="1">
      <c r="A23" s="120"/>
      <c r="B23" s="124"/>
      <c r="C23" s="125"/>
      <c r="D23" s="117"/>
      <c r="E23" s="132">
        <f>IF(H22="","",SUM(H22:H24))</f>
        <v>2</v>
      </c>
      <c r="F23" s="128"/>
      <c r="G23" s="128"/>
      <c r="H23" s="61">
        <v>1</v>
      </c>
      <c r="I23" s="62" t="s">
        <v>11</v>
      </c>
      <c r="J23" s="64">
        <v>0</v>
      </c>
      <c r="K23" s="128">
        <f>IF(J22="","",SUM(J22:J24))</f>
        <v>0</v>
      </c>
      <c r="L23" s="128"/>
      <c r="M23" s="129"/>
      <c r="N23" s="117"/>
      <c r="O23" s="132">
        <f>IF(R22="","",SUM(R22:R24))</f>
        <v>1</v>
      </c>
      <c r="P23" s="128"/>
      <c r="Q23" s="128"/>
      <c r="R23" s="61">
        <v>0</v>
      </c>
      <c r="S23" s="62" t="s">
        <v>11</v>
      </c>
      <c r="T23" s="64">
        <v>0</v>
      </c>
      <c r="U23" s="128">
        <f>IF(T22="","",SUM(T22:T24))</f>
        <v>0</v>
      </c>
      <c r="V23" s="128"/>
      <c r="W23" s="129"/>
      <c r="AA23"/>
      <c r="AB23"/>
      <c r="AC23"/>
      <c r="AD23"/>
      <c r="AE23"/>
      <c r="AF23"/>
    </row>
    <row r="24" spans="1:23" ht="16.5" customHeight="1">
      <c r="A24" s="121"/>
      <c r="B24" s="126"/>
      <c r="C24" s="127"/>
      <c r="D24" s="118"/>
      <c r="E24" s="133"/>
      <c r="F24" s="130"/>
      <c r="G24" s="130"/>
      <c r="H24" s="63">
        <v>1</v>
      </c>
      <c r="I24" s="34" t="s">
        <v>11</v>
      </c>
      <c r="J24" s="65">
        <v>0</v>
      </c>
      <c r="K24" s="130"/>
      <c r="L24" s="130"/>
      <c r="M24" s="131"/>
      <c r="N24" s="118"/>
      <c r="O24" s="133"/>
      <c r="P24" s="130"/>
      <c r="Q24" s="130"/>
      <c r="R24" s="63">
        <v>1</v>
      </c>
      <c r="S24" s="34" t="s">
        <v>11</v>
      </c>
      <c r="T24" s="65">
        <v>0</v>
      </c>
      <c r="U24" s="130"/>
      <c r="V24" s="130"/>
      <c r="W24" s="131"/>
    </row>
    <row r="25" spans="1:23" ht="16.5" customHeight="1">
      <c r="A25" s="119" t="s">
        <v>16</v>
      </c>
      <c r="B25" s="122">
        <v>0.6215277777777778</v>
      </c>
      <c r="C25" s="123"/>
      <c r="D25" s="116" t="s">
        <v>8</v>
      </c>
      <c r="E25" s="134" t="str">
        <f>D4</f>
        <v>PLEASURE SC</v>
      </c>
      <c r="F25" s="135"/>
      <c r="G25" s="135"/>
      <c r="H25" s="60">
        <v>1</v>
      </c>
      <c r="I25" s="7" t="s">
        <v>11</v>
      </c>
      <c r="J25" s="64">
        <v>0</v>
      </c>
      <c r="K25" s="138" t="str">
        <f>D6</f>
        <v>FC BRISTOL U12</v>
      </c>
      <c r="L25" s="138"/>
      <c r="M25" s="139"/>
      <c r="N25" s="116" t="s">
        <v>8</v>
      </c>
      <c r="O25" s="134" t="str">
        <f>D5</f>
        <v>高良ＦＣ</v>
      </c>
      <c r="P25" s="135"/>
      <c r="Q25" s="135"/>
      <c r="R25" s="60">
        <v>0</v>
      </c>
      <c r="S25" s="7" t="s">
        <v>11</v>
      </c>
      <c r="T25" s="64">
        <v>0</v>
      </c>
      <c r="U25" s="138" t="str">
        <f>D7</f>
        <v>太陽宮崎ＳＣ</v>
      </c>
      <c r="V25" s="138"/>
      <c r="W25" s="139"/>
    </row>
    <row r="26" spans="1:32" ht="16.5" customHeight="1">
      <c r="A26" s="120"/>
      <c r="B26" s="124"/>
      <c r="C26" s="125"/>
      <c r="D26" s="117"/>
      <c r="E26" s="132">
        <f>IF(H25="","",SUM(H25:H27))</f>
        <v>3</v>
      </c>
      <c r="F26" s="128"/>
      <c r="G26" s="128"/>
      <c r="H26" s="61">
        <v>2</v>
      </c>
      <c r="I26" s="62" t="s">
        <v>11</v>
      </c>
      <c r="J26" s="64">
        <v>0</v>
      </c>
      <c r="K26" s="128">
        <f>IF(J25="","",SUM(J25:J27))</f>
        <v>0</v>
      </c>
      <c r="L26" s="128"/>
      <c r="M26" s="129"/>
      <c r="N26" s="117"/>
      <c r="O26" s="132">
        <f>IF(R25="","",SUM(R25:R27))</f>
        <v>1</v>
      </c>
      <c r="P26" s="128"/>
      <c r="Q26" s="128"/>
      <c r="R26" s="61">
        <v>0</v>
      </c>
      <c r="S26" s="62" t="s">
        <v>11</v>
      </c>
      <c r="T26" s="64">
        <v>0</v>
      </c>
      <c r="U26" s="128">
        <f>IF(T25="","",SUM(T25:T27))</f>
        <v>0</v>
      </c>
      <c r="V26" s="128"/>
      <c r="W26" s="129"/>
      <c r="AA26"/>
      <c r="AB26"/>
      <c r="AC26"/>
      <c r="AD26"/>
      <c r="AE26"/>
      <c r="AF26"/>
    </row>
    <row r="27" spans="1:23" ht="16.5" customHeight="1">
      <c r="A27" s="121"/>
      <c r="B27" s="126"/>
      <c r="C27" s="127"/>
      <c r="D27" s="118"/>
      <c r="E27" s="133"/>
      <c r="F27" s="130"/>
      <c r="G27" s="130"/>
      <c r="H27" s="63">
        <v>0</v>
      </c>
      <c r="I27" s="34" t="s">
        <v>11</v>
      </c>
      <c r="J27" s="65">
        <v>0</v>
      </c>
      <c r="K27" s="130"/>
      <c r="L27" s="130"/>
      <c r="M27" s="131"/>
      <c r="N27" s="118"/>
      <c r="O27" s="133"/>
      <c r="P27" s="130"/>
      <c r="Q27" s="130"/>
      <c r="R27" s="63">
        <v>1</v>
      </c>
      <c r="S27" s="34" t="s">
        <v>11</v>
      </c>
      <c r="T27" s="65">
        <v>0</v>
      </c>
      <c r="U27" s="130"/>
      <c r="V27" s="130"/>
      <c r="W27" s="131"/>
    </row>
    <row r="28" spans="1:23" ht="16.5" customHeight="1">
      <c r="A28" s="119" t="s">
        <v>17</v>
      </c>
      <c r="B28" s="122">
        <v>0.65625</v>
      </c>
      <c r="C28" s="123"/>
      <c r="D28" s="116" t="s">
        <v>9</v>
      </c>
      <c r="E28" s="134" t="str">
        <f>N4</f>
        <v>ソレッソ熊本U-12</v>
      </c>
      <c r="F28" s="135"/>
      <c r="G28" s="135"/>
      <c r="H28" s="60">
        <v>1</v>
      </c>
      <c r="I28" s="7" t="s">
        <v>11</v>
      </c>
      <c r="J28" s="64">
        <v>0</v>
      </c>
      <c r="K28" s="135" t="str">
        <f>N6</f>
        <v>カティオーラFC</v>
      </c>
      <c r="L28" s="135"/>
      <c r="M28" s="140"/>
      <c r="N28" s="116" t="s">
        <v>9</v>
      </c>
      <c r="O28" s="134" t="str">
        <f>N5</f>
        <v>小倉南FCjr</v>
      </c>
      <c r="P28" s="135"/>
      <c r="Q28" s="135"/>
      <c r="R28" s="60">
        <v>0</v>
      </c>
      <c r="S28" s="7" t="s">
        <v>11</v>
      </c>
      <c r="T28" s="64">
        <v>0</v>
      </c>
      <c r="U28" s="138" t="str">
        <f>N7</f>
        <v>飛松FC</v>
      </c>
      <c r="V28" s="138"/>
      <c r="W28" s="139"/>
    </row>
    <row r="29" spans="1:32" ht="16.5" customHeight="1">
      <c r="A29" s="120"/>
      <c r="B29" s="124"/>
      <c r="C29" s="125"/>
      <c r="D29" s="117"/>
      <c r="E29" s="132">
        <f>IF(H28="","",SUM(H28:H30))</f>
        <v>6</v>
      </c>
      <c r="F29" s="128"/>
      <c r="G29" s="128"/>
      <c r="H29" s="61">
        <v>3</v>
      </c>
      <c r="I29" s="62" t="s">
        <v>11</v>
      </c>
      <c r="J29" s="64">
        <v>0</v>
      </c>
      <c r="K29" s="128">
        <f>IF(J28="","",SUM(J28:J30))</f>
        <v>0</v>
      </c>
      <c r="L29" s="128"/>
      <c r="M29" s="129"/>
      <c r="N29" s="117"/>
      <c r="O29" s="132">
        <f>IF(R28="","",SUM(R28:R30))</f>
        <v>0</v>
      </c>
      <c r="P29" s="128"/>
      <c r="Q29" s="128"/>
      <c r="R29" s="61">
        <v>0</v>
      </c>
      <c r="S29" s="62" t="s">
        <v>11</v>
      </c>
      <c r="T29" s="64">
        <v>0</v>
      </c>
      <c r="U29" s="128">
        <f>IF(T28="","",SUM(T28:T30))</f>
        <v>0</v>
      </c>
      <c r="V29" s="128"/>
      <c r="W29" s="129"/>
      <c r="AA29"/>
      <c r="AB29"/>
      <c r="AC29"/>
      <c r="AD29"/>
      <c r="AE29"/>
      <c r="AF29"/>
    </row>
    <row r="30" spans="1:23" ht="16.5" customHeight="1">
      <c r="A30" s="121"/>
      <c r="B30" s="126"/>
      <c r="C30" s="127"/>
      <c r="D30" s="118"/>
      <c r="E30" s="133"/>
      <c r="F30" s="130"/>
      <c r="G30" s="130"/>
      <c r="H30" s="63">
        <v>2</v>
      </c>
      <c r="I30" s="34" t="s">
        <v>11</v>
      </c>
      <c r="J30" s="65">
        <v>0</v>
      </c>
      <c r="K30" s="130"/>
      <c r="L30" s="130"/>
      <c r="M30" s="131"/>
      <c r="N30" s="118"/>
      <c r="O30" s="133"/>
      <c r="P30" s="130"/>
      <c r="Q30" s="130"/>
      <c r="R30" s="63">
        <v>0</v>
      </c>
      <c r="S30" s="34" t="s">
        <v>11</v>
      </c>
      <c r="T30" s="65">
        <v>0</v>
      </c>
      <c r="U30" s="130"/>
      <c r="V30" s="130"/>
      <c r="W30" s="131"/>
    </row>
    <row r="31" ht="15" customHeight="1"/>
    <row r="32" ht="15" customHeight="1" thickBot="1"/>
    <row r="33" spans="1:24" ht="27" customHeight="1" thickBot="1">
      <c r="A33" s="90" t="s">
        <v>27</v>
      </c>
      <c r="B33" s="91"/>
      <c r="C33" s="91"/>
      <c r="D33" s="92" t="str">
        <f>D4</f>
        <v>PLEASURE SC</v>
      </c>
      <c r="E33" s="92"/>
      <c r="F33" s="92"/>
      <c r="G33" s="92" t="str">
        <f>D5</f>
        <v>高良ＦＣ</v>
      </c>
      <c r="H33" s="92"/>
      <c r="I33" s="92"/>
      <c r="J33" s="92" t="str">
        <f>D6</f>
        <v>FC BRISTOL U12</v>
      </c>
      <c r="K33" s="92"/>
      <c r="L33" s="92"/>
      <c r="M33" s="92" t="str">
        <f>D7</f>
        <v>太陽宮崎ＳＣ</v>
      </c>
      <c r="N33" s="92"/>
      <c r="O33" s="141"/>
      <c r="P33" s="14" t="s">
        <v>19</v>
      </c>
      <c r="Q33" s="15" t="s">
        <v>20</v>
      </c>
      <c r="R33" s="16" t="s">
        <v>21</v>
      </c>
      <c r="S33" s="17" t="s">
        <v>23</v>
      </c>
      <c r="T33" s="18" t="s">
        <v>24</v>
      </c>
      <c r="U33" s="19" t="s">
        <v>25</v>
      </c>
      <c r="V33" s="20" t="s">
        <v>26</v>
      </c>
      <c r="W33" s="92" t="s">
        <v>22</v>
      </c>
      <c r="X33" s="93"/>
    </row>
    <row r="34" spans="1:24" ht="27" customHeight="1" thickTop="1">
      <c r="A34" s="103" t="str">
        <f>D4</f>
        <v>PLEASURE SC</v>
      </c>
      <c r="B34" s="104"/>
      <c r="C34" s="104"/>
      <c r="D34" s="105"/>
      <c r="E34" s="106"/>
      <c r="F34" s="107"/>
      <c r="G34" s="36">
        <f>IF(ISBLANK(E13),"",E13)</f>
        <v>0</v>
      </c>
      <c r="H34" s="37" t="str">
        <f>IF(G34-I34&gt;0,"○",IF(G34-I34=0,"△","●"))</f>
        <v>△</v>
      </c>
      <c r="I34" s="38">
        <f>IF(ISBLANK(K13),"",K13)</f>
        <v>0</v>
      </c>
      <c r="J34" s="36">
        <f>IF(ISBLANK(E26),"",E26)</f>
        <v>3</v>
      </c>
      <c r="K34" s="37" t="str">
        <f>IF(J34-L34&gt;0,"○",IF(J34-L34=0,"△","●"))</f>
        <v>○</v>
      </c>
      <c r="L34" s="38">
        <f>IF(ISBLANK(K26),"",K26)</f>
        <v>0</v>
      </c>
      <c r="M34" s="36">
        <f>IF(ISBLANK(E20),"",E20)</f>
        <v>0</v>
      </c>
      <c r="N34" s="37" t="str">
        <f>IF(M34-O34&gt;0,"○",IF(M34-O34=0,"△","●"))</f>
        <v>●</v>
      </c>
      <c r="O34" s="39">
        <f>IF(ISBLANK(K20),"",K20)</f>
        <v>1</v>
      </c>
      <c r="P34" s="40">
        <f>COUNTIF(D34:O34,"○")</f>
        <v>1</v>
      </c>
      <c r="Q34" s="37">
        <f>COUNTIF(D34:O34,"△")</f>
        <v>1</v>
      </c>
      <c r="R34" s="38">
        <f>COUNTIF(D34:O34,"●")</f>
        <v>1</v>
      </c>
      <c r="S34" s="41">
        <f>P34*3+Q34</f>
        <v>4</v>
      </c>
      <c r="T34" s="42">
        <f>SUM(G34,J34,M34)</f>
        <v>3</v>
      </c>
      <c r="U34" s="43">
        <f>SUM(I34,L34,O34)</f>
        <v>1</v>
      </c>
      <c r="V34" s="44">
        <f>T34-U34</f>
        <v>2</v>
      </c>
      <c r="W34" s="108">
        <v>3</v>
      </c>
      <c r="X34" s="109"/>
    </row>
    <row r="35" spans="1:24" ht="27" customHeight="1">
      <c r="A35" s="136" t="str">
        <f>D5</f>
        <v>高良ＦＣ</v>
      </c>
      <c r="B35" s="137"/>
      <c r="C35" s="137"/>
      <c r="D35" s="45">
        <f>IF(ISBLANK(K13),"",K13)</f>
        <v>0</v>
      </c>
      <c r="E35" s="46" t="str">
        <f>IF(D35-F35&gt;0,"○",IF(D35-F35=0,"△","●"))</f>
        <v>△</v>
      </c>
      <c r="F35" s="47">
        <f>IF(ISBLANK(E13),"",E13)</f>
        <v>0</v>
      </c>
      <c r="G35" s="110"/>
      <c r="H35" s="111"/>
      <c r="I35" s="112"/>
      <c r="J35" s="45">
        <f>IF(ISBLANK(O20),"",O20)</f>
        <v>1</v>
      </c>
      <c r="K35" s="46" t="str">
        <f>IF(J35-L35&gt;0,"○",IF(J35-L35=0,"△","●"))</f>
        <v>○</v>
      </c>
      <c r="L35" s="47">
        <f>IF(ISBLANK(U20),"",U20)</f>
        <v>0</v>
      </c>
      <c r="M35" s="45">
        <f>IF(ISBLANK(O26),"",O26)</f>
        <v>1</v>
      </c>
      <c r="N35" s="46" t="str">
        <f>IF(M35-O35&gt;0,"○",IF(M35-O35=0,"△","●"))</f>
        <v>○</v>
      </c>
      <c r="O35" s="48">
        <f>IF(ISBLANK(U26),"",U26)</f>
        <v>0</v>
      </c>
      <c r="P35" s="49">
        <f>COUNTIF(D35:O35,"○")</f>
        <v>2</v>
      </c>
      <c r="Q35" s="46">
        <f>COUNTIF(D35:O35,"△")</f>
        <v>1</v>
      </c>
      <c r="R35" s="47">
        <f>COUNTIF(D35:O35,"●")</f>
        <v>0</v>
      </c>
      <c r="S35" s="50">
        <f>P35*3+Q35</f>
        <v>7</v>
      </c>
      <c r="T35" s="42">
        <f>SUM(D35,J35,M35)</f>
        <v>2</v>
      </c>
      <c r="U35" s="43">
        <f>SUM(F35,L35,O35)</f>
        <v>0</v>
      </c>
      <c r="V35" s="51">
        <f>T35-U35</f>
        <v>2</v>
      </c>
      <c r="W35" s="113">
        <v>1</v>
      </c>
      <c r="X35" s="114"/>
    </row>
    <row r="36" spans="1:24" ht="27" customHeight="1">
      <c r="A36" s="136" t="str">
        <f>D6</f>
        <v>FC BRISTOL U12</v>
      </c>
      <c r="B36" s="137"/>
      <c r="C36" s="137"/>
      <c r="D36" s="45">
        <f>IF(ISBLANK(K26),"",K26)</f>
        <v>0</v>
      </c>
      <c r="E36" s="46" t="str">
        <f>IF(D36-F36&gt;0,"○",IF(D36-F36=0,"△","●"))</f>
        <v>●</v>
      </c>
      <c r="F36" s="47">
        <f>IF(ISBLANK(E26),"",E26)</f>
        <v>3</v>
      </c>
      <c r="G36" s="45">
        <f>IF(ISBLANK(U20),"",U20)</f>
        <v>0</v>
      </c>
      <c r="H36" s="46" t="str">
        <f>IF(G36-I36&gt;0,"○",IF(G36-I36=0,"△","●"))</f>
        <v>●</v>
      </c>
      <c r="I36" s="47">
        <f>IF(ISBLANK(O20),"",O20)</f>
        <v>1</v>
      </c>
      <c r="J36" s="110"/>
      <c r="K36" s="111"/>
      <c r="L36" s="112"/>
      <c r="M36" s="45">
        <f>IF(ISBLANK(O13),"",O13)</f>
        <v>2</v>
      </c>
      <c r="N36" s="46" t="str">
        <f>IF(M36-O36&gt;0,"○",IF(M36-O36=0,"△","●"))</f>
        <v>●</v>
      </c>
      <c r="O36" s="48">
        <f>IF(ISBLANK(U13),"",U13)</f>
        <v>3</v>
      </c>
      <c r="P36" s="49">
        <f>COUNTIF(D36:O36,"○")</f>
        <v>0</v>
      </c>
      <c r="Q36" s="46">
        <f>COUNTIF(D36:O36,"△")</f>
        <v>0</v>
      </c>
      <c r="R36" s="47">
        <f>COUNTIF(D36:O36,"●")</f>
        <v>3</v>
      </c>
      <c r="S36" s="50">
        <f>P36*3+Q36</f>
        <v>0</v>
      </c>
      <c r="T36" s="42">
        <f>SUM(G36,D36,M36)</f>
        <v>2</v>
      </c>
      <c r="U36" s="43">
        <f>SUM(I36,F36,O36)</f>
        <v>7</v>
      </c>
      <c r="V36" s="51">
        <f>T36-U36</f>
        <v>-5</v>
      </c>
      <c r="W36" s="113">
        <v>4</v>
      </c>
      <c r="X36" s="114"/>
    </row>
    <row r="37" spans="1:24" ht="27" customHeight="1" thickBot="1">
      <c r="A37" s="94" t="str">
        <f>D7</f>
        <v>太陽宮崎ＳＣ</v>
      </c>
      <c r="B37" s="95"/>
      <c r="C37" s="95"/>
      <c r="D37" s="52">
        <f>IF(ISBLANK(K20),"",K20)</f>
        <v>1</v>
      </c>
      <c r="E37" s="53" t="str">
        <f>IF(D37-F37&gt;0,"○",IF(D37-F37=0,"△","●"))</f>
        <v>○</v>
      </c>
      <c r="F37" s="54">
        <f>IF(ISBLANK(E20),"",E20)</f>
        <v>0</v>
      </c>
      <c r="G37" s="52">
        <f>IF(ISBLANK(U26),"",U26)</f>
        <v>0</v>
      </c>
      <c r="H37" s="53" t="str">
        <f>IF(G37-I37&gt;0,"○",IF(G37-I37=0,"△","●"))</f>
        <v>●</v>
      </c>
      <c r="I37" s="54">
        <f>IF(ISBLANK(O26),"",O26)</f>
        <v>1</v>
      </c>
      <c r="J37" s="52">
        <f>IF(ISBLANK(U13),"",U13)</f>
        <v>3</v>
      </c>
      <c r="K37" s="53" t="str">
        <f>IF(J37-L37&gt;0,"○",IF(J37-L37=0,"△","●"))</f>
        <v>○</v>
      </c>
      <c r="L37" s="54">
        <f>IF(ISBLANK(O13),"",O13)</f>
        <v>2</v>
      </c>
      <c r="M37" s="98"/>
      <c r="N37" s="99"/>
      <c r="O37" s="99"/>
      <c r="P37" s="55">
        <f>COUNTIF(D37:O37,"○")</f>
        <v>2</v>
      </c>
      <c r="Q37" s="53">
        <f>COUNTIF(D37:O37,"△")</f>
        <v>0</v>
      </c>
      <c r="R37" s="54">
        <f>COUNTIF(D37:O37,"●")</f>
        <v>1</v>
      </c>
      <c r="S37" s="56">
        <f>P37*3+Q37</f>
        <v>6</v>
      </c>
      <c r="T37" s="66">
        <f>SUM(G37,J37,D37)</f>
        <v>4</v>
      </c>
      <c r="U37" s="67">
        <f>SUM(I37,L37,F37)</f>
        <v>3</v>
      </c>
      <c r="V37" s="57">
        <f>T37-U37</f>
        <v>1</v>
      </c>
      <c r="W37" s="101">
        <v>2</v>
      </c>
      <c r="X37" s="102"/>
    </row>
    <row r="39" ht="14.25" thickBot="1"/>
    <row r="40" spans="1:24" ht="27" customHeight="1" thickBot="1">
      <c r="A40" s="90" t="s">
        <v>28</v>
      </c>
      <c r="B40" s="91"/>
      <c r="C40" s="91"/>
      <c r="D40" s="92" t="str">
        <f>N4</f>
        <v>ソレッソ熊本U-12</v>
      </c>
      <c r="E40" s="92"/>
      <c r="F40" s="92"/>
      <c r="G40" s="92" t="str">
        <f>N5</f>
        <v>小倉南FCjr</v>
      </c>
      <c r="H40" s="92"/>
      <c r="I40" s="92"/>
      <c r="J40" s="92" t="str">
        <f>N6</f>
        <v>カティオーラFC</v>
      </c>
      <c r="K40" s="92"/>
      <c r="L40" s="92"/>
      <c r="M40" s="92" t="str">
        <f>N7</f>
        <v>飛松FC</v>
      </c>
      <c r="N40" s="92"/>
      <c r="O40" s="93"/>
      <c r="P40" s="14" t="s">
        <v>19</v>
      </c>
      <c r="Q40" s="15" t="s">
        <v>20</v>
      </c>
      <c r="R40" s="16" t="s">
        <v>21</v>
      </c>
      <c r="S40" s="17" t="s">
        <v>23</v>
      </c>
      <c r="T40" s="18" t="s">
        <v>24</v>
      </c>
      <c r="U40" s="19" t="s">
        <v>25</v>
      </c>
      <c r="V40" s="20" t="s">
        <v>26</v>
      </c>
      <c r="W40" s="92" t="s">
        <v>22</v>
      </c>
      <c r="X40" s="93"/>
    </row>
    <row r="41" spans="1:24" ht="27" customHeight="1" thickTop="1">
      <c r="A41" s="103" t="str">
        <f>N4</f>
        <v>ソレッソ熊本U-12</v>
      </c>
      <c r="B41" s="104"/>
      <c r="C41" s="104"/>
      <c r="D41" s="105"/>
      <c r="E41" s="106"/>
      <c r="F41" s="107"/>
      <c r="G41" s="36">
        <f>IF(ISBLANK(E16),"",E16)</f>
        <v>3</v>
      </c>
      <c r="H41" s="37" t="str">
        <f>IF(G41-I41&gt;0,"○",IF(G41-I41=0,"△","●"))</f>
        <v>○</v>
      </c>
      <c r="I41" s="38">
        <f>IF(ISBLANK(K16),"",K16)</f>
        <v>0</v>
      </c>
      <c r="J41" s="36">
        <f>IF(ISBLANK(E29),"",E29)</f>
        <v>6</v>
      </c>
      <c r="K41" s="37" t="str">
        <f>IF(J41-L41&gt;0,"○",IF(J41-L41=0,"△","●"))</f>
        <v>○</v>
      </c>
      <c r="L41" s="38">
        <f>IF(ISBLANK(K29),"",K29)</f>
        <v>0</v>
      </c>
      <c r="M41" s="36">
        <f>IF(ISBLANK(E23),"",E23)</f>
        <v>2</v>
      </c>
      <c r="N41" s="37" t="str">
        <f>IF(M41-O41&gt;0,"○",IF(M41-O41=0,"△","●"))</f>
        <v>○</v>
      </c>
      <c r="O41" s="58">
        <f>IF(ISBLANK(K23),"",K23)</f>
        <v>0</v>
      </c>
      <c r="P41" s="40">
        <f>COUNTIF(D41:O41,"○")</f>
        <v>3</v>
      </c>
      <c r="Q41" s="37">
        <f>COUNTIF(D41:O41,"△")</f>
        <v>0</v>
      </c>
      <c r="R41" s="38">
        <f>COUNTIF(D41:O41,"●")</f>
        <v>0</v>
      </c>
      <c r="S41" s="41">
        <f>P41*3+Q41</f>
        <v>9</v>
      </c>
      <c r="T41" s="42">
        <f>SUM(G41,J41,M41)</f>
        <v>11</v>
      </c>
      <c r="U41" s="43">
        <f>SUM(I41,L41,O41)</f>
        <v>0</v>
      </c>
      <c r="V41" s="44">
        <f>T41-U41</f>
        <v>11</v>
      </c>
      <c r="W41" s="108">
        <v>1</v>
      </c>
      <c r="X41" s="109"/>
    </row>
    <row r="42" spans="1:24" ht="27" customHeight="1">
      <c r="A42" s="103" t="str">
        <f>N5</f>
        <v>小倉南FCjr</v>
      </c>
      <c r="B42" s="104"/>
      <c r="C42" s="104"/>
      <c r="D42" s="45">
        <f>IF(ISBLANK(K16),"",K16)</f>
        <v>0</v>
      </c>
      <c r="E42" s="46" t="str">
        <f>IF(D42-F42&gt;0,"○",IF(D42-F42=0,"△","●"))</f>
        <v>●</v>
      </c>
      <c r="F42" s="47">
        <f>IF(ISBLANK(E16),"",E16)</f>
        <v>3</v>
      </c>
      <c r="G42" s="110"/>
      <c r="H42" s="111"/>
      <c r="I42" s="112"/>
      <c r="J42" s="45">
        <f>IF(ISBLANK(O23),"",O23)</f>
        <v>1</v>
      </c>
      <c r="K42" s="46" t="str">
        <f>IF(J42-L42&gt;0,"○",IF(J42-L42=0,"△","●"))</f>
        <v>○</v>
      </c>
      <c r="L42" s="47">
        <f>IF(ISBLANK(U23),"",U23)</f>
        <v>0</v>
      </c>
      <c r="M42" s="45">
        <f>IF(ISBLANK(O29),"",O29)</f>
        <v>0</v>
      </c>
      <c r="N42" s="46" t="str">
        <f>IF(M42-O42&gt;0,"○",IF(M42-O42=0,"△","●"))</f>
        <v>△</v>
      </c>
      <c r="O42" s="59">
        <f>IF(ISBLANK(U29),"",U29)</f>
        <v>0</v>
      </c>
      <c r="P42" s="49">
        <f>COUNTIF(D42:O42,"○")</f>
        <v>1</v>
      </c>
      <c r="Q42" s="46">
        <f>COUNTIF(D42:O42,"△")</f>
        <v>1</v>
      </c>
      <c r="R42" s="47">
        <f>COUNTIF(D42:O42,"●")</f>
        <v>1</v>
      </c>
      <c r="S42" s="50">
        <f>P42*3+Q42</f>
        <v>4</v>
      </c>
      <c r="T42" s="42">
        <f>SUM(D42,J42,M42)</f>
        <v>1</v>
      </c>
      <c r="U42" s="43">
        <f>SUM(F42,L42,O42)</f>
        <v>3</v>
      </c>
      <c r="V42" s="51">
        <f>T42-U42</f>
        <v>-2</v>
      </c>
      <c r="W42" s="113">
        <v>3</v>
      </c>
      <c r="X42" s="114"/>
    </row>
    <row r="43" spans="1:24" ht="27" customHeight="1">
      <c r="A43" s="103" t="str">
        <f>N6</f>
        <v>カティオーラFC</v>
      </c>
      <c r="B43" s="104"/>
      <c r="C43" s="104"/>
      <c r="D43" s="45">
        <f>IF(ISBLANK(K29),"",K29)</f>
        <v>0</v>
      </c>
      <c r="E43" s="46" t="str">
        <f>IF(D43-F43&gt;0,"○",IF(D43-F43=0,"△","●"))</f>
        <v>●</v>
      </c>
      <c r="F43" s="47">
        <f>IF(ISBLANK(E29),"",E29)</f>
        <v>6</v>
      </c>
      <c r="G43" s="45">
        <f>IF(ISBLANK(U23),"",U23)</f>
        <v>0</v>
      </c>
      <c r="H43" s="46" t="str">
        <f>IF(G43-I43&gt;0,"○",IF(G43-I43=0,"△","●"))</f>
        <v>●</v>
      </c>
      <c r="I43" s="47">
        <f>IF(ISBLANK(O23),"",O23)</f>
        <v>1</v>
      </c>
      <c r="J43" s="110"/>
      <c r="K43" s="111"/>
      <c r="L43" s="112"/>
      <c r="M43" s="45">
        <f>IF(ISBLANK(O16),"",O16)</f>
        <v>0</v>
      </c>
      <c r="N43" s="46" t="str">
        <f>IF(M43-O43&gt;0,"○",IF(M43-O43=0,"△","●"))</f>
        <v>●</v>
      </c>
      <c r="O43" s="59">
        <f>IF(ISBLANK(U16),"",U16)</f>
        <v>1</v>
      </c>
      <c r="P43" s="49">
        <f>COUNTIF(D43:O43,"○")</f>
        <v>0</v>
      </c>
      <c r="Q43" s="46">
        <f>COUNTIF(D43:O43,"△")</f>
        <v>0</v>
      </c>
      <c r="R43" s="47">
        <f>COUNTIF(D43:O43,"●")</f>
        <v>3</v>
      </c>
      <c r="S43" s="50">
        <f>P43*3+Q43</f>
        <v>0</v>
      </c>
      <c r="T43" s="42">
        <f>SUM(G43,D43,M43)</f>
        <v>0</v>
      </c>
      <c r="U43" s="43">
        <f>SUM(I43,F43,O43)</f>
        <v>8</v>
      </c>
      <c r="V43" s="51">
        <f>T43-U43</f>
        <v>-8</v>
      </c>
      <c r="W43" s="113">
        <v>4</v>
      </c>
      <c r="X43" s="114"/>
    </row>
    <row r="44" spans="1:24" ht="27" customHeight="1" thickBot="1">
      <c r="A44" s="96" t="str">
        <f>N7</f>
        <v>飛松FC</v>
      </c>
      <c r="B44" s="97"/>
      <c r="C44" s="97"/>
      <c r="D44" s="52">
        <f>IF(ISBLANK(K23),"",K23)</f>
        <v>0</v>
      </c>
      <c r="E44" s="53" t="str">
        <f>IF(D44-F44&gt;0,"○",IF(D44-F44=0,"△","●"))</f>
        <v>●</v>
      </c>
      <c r="F44" s="54">
        <f>IF(ISBLANK(E23),"",E23)</f>
        <v>2</v>
      </c>
      <c r="G44" s="52">
        <f>IF(ISBLANK(U29),"",U29)</f>
        <v>0</v>
      </c>
      <c r="H44" s="53" t="str">
        <f>IF(G44-I44&gt;0,"○",IF(G44-I44=0,"△","●"))</f>
        <v>△</v>
      </c>
      <c r="I44" s="54">
        <f>IF(ISBLANK(O29),"",O29)</f>
        <v>0</v>
      </c>
      <c r="J44" s="52">
        <f>IF(ISBLANK(U16),"",U16)</f>
        <v>1</v>
      </c>
      <c r="K44" s="53" t="str">
        <f>IF(J44-L44&gt;0,"○",IF(J44-L44=0,"△","●"))</f>
        <v>○</v>
      </c>
      <c r="L44" s="54">
        <f>IF(ISBLANK(O16),"",O16)</f>
        <v>0</v>
      </c>
      <c r="M44" s="98"/>
      <c r="N44" s="99"/>
      <c r="O44" s="100"/>
      <c r="P44" s="55">
        <f>COUNTIF(D44:O44,"○")</f>
        <v>1</v>
      </c>
      <c r="Q44" s="53">
        <f>COUNTIF(D44:O44,"△")</f>
        <v>1</v>
      </c>
      <c r="R44" s="54">
        <f>COUNTIF(D44:O44,"●")</f>
        <v>1</v>
      </c>
      <c r="S44" s="56">
        <f>P44*3+Q44</f>
        <v>4</v>
      </c>
      <c r="T44" s="66">
        <f>SUM(G44,J44,D44)</f>
        <v>1</v>
      </c>
      <c r="U44" s="67">
        <f>SUM(I44,L44,F44)</f>
        <v>2</v>
      </c>
      <c r="V44" s="57">
        <f>T44-U44</f>
        <v>-1</v>
      </c>
      <c r="W44" s="101">
        <v>2</v>
      </c>
      <c r="X44" s="102"/>
    </row>
  </sheetData>
  <sheetProtection/>
  <mergeCells count="122">
    <mergeCell ref="G2:X2"/>
    <mergeCell ref="K20:M21"/>
    <mergeCell ref="O20:Q21"/>
    <mergeCell ref="U20:W21"/>
    <mergeCell ref="N11:O11"/>
    <mergeCell ref="P11:W11"/>
    <mergeCell ref="N3:W3"/>
    <mergeCell ref="N10:W10"/>
    <mergeCell ref="A15:A17"/>
    <mergeCell ref="B15:C17"/>
    <mergeCell ref="O16:Q17"/>
    <mergeCell ref="U29:W30"/>
    <mergeCell ref="U19:W19"/>
    <mergeCell ref="U22:W22"/>
    <mergeCell ref="U28:W28"/>
    <mergeCell ref="E23:G24"/>
    <mergeCell ref="K23:M24"/>
    <mergeCell ref="A3:C3"/>
    <mergeCell ref="A4:C7"/>
    <mergeCell ref="D3:M3"/>
    <mergeCell ref="D19:D21"/>
    <mergeCell ref="D10:M10"/>
    <mergeCell ref="D11:E11"/>
    <mergeCell ref="F11:M11"/>
    <mergeCell ref="E16:G17"/>
    <mergeCell ref="K16:M17"/>
    <mergeCell ref="U12:W12"/>
    <mergeCell ref="U15:W15"/>
    <mergeCell ref="N12:N14"/>
    <mergeCell ref="E13:G14"/>
    <mergeCell ref="K13:M14"/>
    <mergeCell ref="O13:Q14"/>
    <mergeCell ref="N15:N17"/>
    <mergeCell ref="E12:G12"/>
    <mergeCell ref="E15:G15"/>
    <mergeCell ref="U13:W14"/>
    <mergeCell ref="O15:Q15"/>
    <mergeCell ref="O28:Q28"/>
    <mergeCell ref="E22:G22"/>
    <mergeCell ref="E20:G21"/>
    <mergeCell ref="O19:Q19"/>
    <mergeCell ref="A18:W18"/>
    <mergeCell ref="N19:N21"/>
    <mergeCell ref="O23:Q24"/>
    <mergeCell ref="A28:A30"/>
    <mergeCell ref="E19:G19"/>
    <mergeCell ref="W33:X33"/>
    <mergeCell ref="D15:D17"/>
    <mergeCell ref="U16:W17"/>
    <mergeCell ref="U23:W24"/>
    <mergeCell ref="U26:W27"/>
    <mergeCell ref="E26:G27"/>
    <mergeCell ref="N22:N24"/>
    <mergeCell ref="N25:N27"/>
    <mergeCell ref="K26:M27"/>
    <mergeCell ref="E25:G25"/>
    <mergeCell ref="J36:L36"/>
    <mergeCell ref="M37:O37"/>
    <mergeCell ref="K12:M12"/>
    <mergeCell ref="K15:M15"/>
    <mergeCell ref="K19:M19"/>
    <mergeCell ref="K22:M22"/>
    <mergeCell ref="K28:M28"/>
    <mergeCell ref="O12:Q12"/>
    <mergeCell ref="J33:L33"/>
    <mergeCell ref="M33:O33"/>
    <mergeCell ref="W35:X35"/>
    <mergeCell ref="A36:C36"/>
    <mergeCell ref="W36:X36"/>
    <mergeCell ref="A35:C35"/>
    <mergeCell ref="W37:X37"/>
    <mergeCell ref="K25:M25"/>
    <mergeCell ref="U25:W25"/>
    <mergeCell ref="A34:C34"/>
    <mergeCell ref="W34:X34"/>
    <mergeCell ref="D25:D27"/>
    <mergeCell ref="B28:C30"/>
    <mergeCell ref="A25:A27"/>
    <mergeCell ref="O25:Q25"/>
    <mergeCell ref="O22:Q22"/>
    <mergeCell ref="A22:A24"/>
    <mergeCell ref="N28:N30"/>
    <mergeCell ref="O26:Q27"/>
    <mergeCell ref="B22:C24"/>
    <mergeCell ref="E28:G28"/>
    <mergeCell ref="O29:Q30"/>
    <mergeCell ref="D34:F34"/>
    <mergeCell ref="G35:I35"/>
    <mergeCell ref="A19:A21"/>
    <mergeCell ref="B19:C21"/>
    <mergeCell ref="B25:C27"/>
    <mergeCell ref="D28:D30"/>
    <mergeCell ref="E29:G30"/>
    <mergeCell ref="A33:C33"/>
    <mergeCell ref="D33:F33"/>
    <mergeCell ref="G33:I33"/>
    <mergeCell ref="A43:C43"/>
    <mergeCell ref="J43:L43"/>
    <mergeCell ref="W43:X43"/>
    <mergeCell ref="A11:C11"/>
    <mergeCell ref="A10:C10"/>
    <mergeCell ref="D12:D14"/>
    <mergeCell ref="A12:A14"/>
    <mergeCell ref="B12:C14"/>
    <mergeCell ref="K29:M30"/>
    <mergeCell ref="D22:D24"/>
    <mergeCell ref="A44:C44"/>
    <mergeCell ref="M44:O44"/>
    <mergeCell ref="W44:X44"/>
    <mergeCell ref="W40:X40"/>
    <mergeCell ref="A41:C41"/>
    <mergeCell ref="D41:F41"/>
    <mergeCell ref="W41:X41"/>
    <mergeCell ref="A42:C42"/>
    <mergeCell ref="G42:I42"/>
    <mergeCell ref="W42:X42"/>
    <mergeCell ref="A40:C40"/>
    <mergeCell ref="D40:F40"/>
    <mergeCell ref="G40:I40"/>
    <mergeCell ref="J40:L40"/>
    <mergeCell ref="M40:O40"/>
    <mergeCell ref="A37:C37"/>
  </mergeCells>
  <conditionalFormatting sqref="H34 K34:K35 E35:E37 H36:H37 N34:N36 K37 H41 K41:K42 E42:E44 H43:H44 N41:N43 K44">
    <cfRule type="containsText" priority="20" dxfId="3" operator="containsText" text="&quot;&quot;">
      <formula>NOT(ISERROR(SEARCH("""""",E34)))</formula>
    </cfRule>
  </conditionalFormatting>
  <printOptions/>
  <pageMargins left="0.7086614173228347" right="0.7086614173228347" top="0.5511811023622047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zoomScaleSheetLayoutView="100" zoomScalePageLayoutView="0" workbookViewId="0" topLeftCell="A1">
      <selection activeCell="N7" sqref="N7"/>
    </sheetView>
  </sheetViews>
  <sheetFormatPr defaultColWidth="9.140625" defaultRowHeight="15"/>
  <cols>
    <col min="1" max="3" width="4.421875" style="1" customWidth="1"/>
    <col min="4" max="26" width="3.421875" style="1" customWidth="1"/>
    <col min="27" max="16384" width="9.00390625" style="1" customWidth="1"/>
  </cols>
  <sheetData>
    <row r="1" ht="21.75" customHeight="1">
      <c r="A1" s="13" t="s">
        <v>84</v>
      </c>
    </row>
    <row r="2" spans="1:24" ht="20.25" customHeight="1">
      <c r="A2" s="12" t="s">
        <v>0</v>
      </c>
      <c r="G2" s="149" t="s">
        <v>93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32" ht="18" customHeight="1">
      <c r="A3" s="145" t="s">
        <v>1</v>
      </c>
      <c r="B3" s="145"/>
      <c r="C3" s="145"/>
      <c r="D3" s="115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 t="s">
        <v>30</v>
      </c>
      <c r="O3" s="115"/>
      <c r="P3" s="115"/>
      <c r="Q3" s="115"/>
      <c r="R3" s="115"/>
      <c r="S3" s="115"/>
      <c r="T3" s="115"/>
      <c r="U3" s="115"/>
      <c r="V3" s="115"/>
      <c r="W3" s="115"/>
      <c r="AA3"/>
      <c r="AB3"/>
      <c r="AC3"/>
      <c r="AD3"/>
      <c r="AE3"/>
      <c r="AF3"/>
    </row>
    <row r="4" spans="1:33" ht="18" customHeight="1">
      <c r="A4" s="115" t="s">
        <v>2</v>
      </c>
      <c r="B4" s="115"/>
      <c r="C4" s="115"/>
      <c r="D4" s="9" t="s">
        <v>94</v>
      </c>
      <c r="E4" s="10"/>
      <c r="F4" s="10"/>
      <c r="G4" s="10"/>
      <c r="H4" s="10"/>
      <c r="I4" s="10"/>
      <c r="J4" s="10"/>
      <c r="K4" s="10"/>
      <c r="L4" s="10"/>
      <c r="M4" s="11"/>
      <c r="N4" s="9" t="s">
        <v>120</v>
      </c>
      <c r="O4" s="10"/>
      <c r="P4" s="10"/>
      <c r="Q4" s="10"/>
      <c r="R4" s="10"/>
      <c r="S4" s="10"/>
      <c r="T4" s="10"/>
      <c r="U4" s="10"/>
      <c r="V4" s="10"/>
      <c r="W4" s="11"/>
      <c r="AA4"/>
      <c r="AB4"/>
      <c r="AC4"/>
      <c r="AD4"/>
      <c r="AE4"/>
      <c r="AF4"/>
      <c r="AG4"/>
    </row>
    <row r="5" spans="1:33" ht="18" customHeight="1">
      <c r="A5" s="115"/>
      <c r="B5" s="115"/>
      <c r="C5" s="115"/>
      <c r="D5" s="9" t="s">
        <v>117</v>
      </c>
      <c r="E5" s="10"/>
      <c r="F5" s="10"/>
      <c r="G5" s="10"/>
      <c r="H5" s="10"/>
      <c r="I5" s="10"/>
      <c r="J5" s="10"/>
      <c r="K5" s="10"/>
      <c r="L5" s="10"/>
      <c r="M5" s="11"/>
      <c r="N5" s="9" t="s">
        <v>97</v>
      </c>
      <c r="O5" s="10"/>
      <c r="P5" s="10"/>
      <c r="Q5" s="10"/>
      <c r="R5" s="10"/>
      <c r="S5" s="10"/>
      <c r="T5" s="10"/>
      <c r="U5" s="10"/>
      <c r="V5" s="10"/>
      <c r="W5" s="11"/>
      <c r="AA5"/>
      <c r="AB5"/>
      <c r="AC5"/>
      <c r="AD5"/>
      <c r="AE5"/>
      <c r="AF5"/>
      <c r="AG5"/>
    </row>
    <row r="6" spans="1:33" ht="18" customHeight="1">
      <c r="A6" s="115"/>
      <c r="B6" s="115"/>
      <c r="C6" s="115"/>
      <c r="D6" s="9" t="s">
        <v>95</v>
      </c>
      <c r="E6" s="10"/>
      <c r="F6" s="10"/>
      <c r="G6" s="21"/>
      <c r="H6" s="10"/>
      <c r="I6" s="10"/>
      <c r="J6" s="10"/>
      <c r="K6" s="10"/>
      <c r="L6" s="10"/>
      <c r="M6" s="11"/>
      <c r="N6" s="9" t="s">
        <v>98</v>
      </c>
      <c r="O6" s="10"/>
      <c r="P6" s="10"/>
      <c r="Q6" s="10"/>
      <c r="R6" s="10"/>
      <c r="S6" s="10"/>
      <c r="T6" s="10"/>
      <c r="U6" s="10"/>
      <c r="V6" s="10"/>
      <c r="W6" s="11"/>
      <c r="AA6"/>
      <c r="AB6"/>
      <c r="AC6"/>
      <c r="AD6"/>
      <c r="AE6"/>
      <c r="AF6"/>
      <c r="AG6"/>
    </row>
    <row r="7" spans="1:33" ht="18" customHeight="1">
      <c r="A7" s="115"/>
      <c r="B7" s="115"/>
      <c r="C7" s="115"/>
      <c r="D7" s="9" t="s">
        <v>96</v>
      </c>
      <c r="E7" s="10"/>
      <c r="F7" s="10"/>
      <c r="G7" s="10"/>
      <c r="H7" s="10"/>
      <c r="I7" s="10"/>
      <c r="J7" s="10"/>
      <c r="K7" s="10"/>
      <c r="L7" s="10"/>
      <c r="M7" s="11"/>
      <c r="N7" s="9" t="s">
        <v>122</v>
      </c>
      <c r="O7" s="10"/>
      <c r="P7" s="10"/>
      <c r="Q7" s="10"/>
      <c r="R7" s="10"/>
      <c r="S7" s="10"/>
      <c r="T7" s="10"/>
      <c r="U7" s="10"/>
      <c r="V7" s="10"/>
      <c r="W7" s="11"/>
      <c r="AA7"/>
      <c r="AB7"/>
      <c r="AC7"/>
      <c r="AD7"/>
      <c r="AE7"/>
      <c r="AF7"/>
      <c r="AG7"/>
    </row>
    <row r="8" spans="1:32" ht="14.25" customHeight="1">
      <c r="A8" s="3"/>
      <c r="B8" s="3"/>
      <c r="C8" s="4"/>
      <c r="D8" s="3"/>
      <c r="E8" s="5"/>
      <c r="F8" s="5"/>
      <c r="G8" s="5"/>
      <c r="H8" s="5"/>
      <c r="I8" s="5"/>
      <c r="J8" s="5"/>
      <c r="K8" s="5"/>
      <c r="L8" s="6"/>
      <c r="M8" s="2"/>
      <c r="N8" s="2"/>
      <c r="O8" s="5"/>
      <c r="P8" s="5"/>
      <c r="Q8" s="5"/>
      <c r="R8" s="5"/>
      <c r="S8" s="5"/>
      <c r="AA8"/>
      <c r="AB8"/>
      <c r="AC8"/>
      <c r="AD8"/>
      <c r="AE8"/>
      <c r="AF8"/>
    </row>
    <row r="9" spans="1:32" ht="14.25" customHeight="1">
      <c r="A9" s="3"/>
      <c r="B9" s="3"/>
      <c r="C9" s="4"/>
      <c r="D9" s="3"/>
      <c r="E9" s="5"/>
      <c r="F9" s="5"/>
      <c r="G9" s="5"/>
      <c r="H9" s="5"/>
      <c r="I9" s="5"/>
      <c r="J9" s="5"/>
      <c r="K9" s="5"/>
      <c r="L9" s="6"/>
      <c r="M9" s="2"/>
      <c r="N9" s="2"/>
      <c r="O9" s="5"/>
      <c r="P9" s="5"/>
      <c r="Q9" s="5"/>
      <c r="R9" s="5"/>
      <c r="S9" s="5"/>
      <c r="AA9"/>
      <c r="AB9"/>
      <c r="AC9"/>
      <c r="AD9"/>
      <c r="AE9"/>
      <c r="AF9"/>
    </row>
    <row r="10" spans="1:32" ht="18" customHeight="1">
      <c r="A10" s="115" t="s">
        <v>3</v>
      </c>
      <c r="B10" s="115"/>
      <c r="C10" s="115"/>
      <c r="D10" s="115" t="s">
        <v>73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 t="s">
        <v>74</v>
      </c>
      <c r="O10" s="115"/>
      <c r="P10" s="115"/>
      <c r="Q10" s="115"/>
      <c r="R10" s="115"/>
      <c r="S10" s="115"/>
      <c r="T10" s="115"/>
      <c r="U10" s="115"/>
      <c r="V10" s="115"/>
      <c r="W10" s="115"/>
      <c r="AA10"/>
      <c r="AB10"/>
      <c r="AC10"/>
      <c r="AD10"/>
      <c r="AE10"/>
      <c r="AF10"/>
    </row>
    <row r="11" spans="1:32" ht="18" customHeight="1">
      <c r="A11" s="115" t="s">
        <v>6</v>
      </c>
      <c r="B11" s="115"/>
      <c r="C11" s="115"/>
      <c r="D11" s="146" t="s">
        <v>7</v>
      </c>
      <c r="E11" s="147"/>
      <c r="F11" s="148" t="s">
        <v>12</v>
      </c>
      <c r="G11" s="143"/>
      <c r="H11" s="143"/>
      <c r="I11" s="143"/>
      <c r="J11" s="143"/>
      <c r="K11" s="143"/>
      <c r="L11" s="143"/>
      <c r="M11" s="144"/>
      <c r="N11" s="146" t="s">
        <v>7</v>
      </c>
      <c r="O11" s="147"/>
      <c r="P11" s="148" t="s">
        <v>12</v>
      </c>
      <c r="Q11" s="143"/>
      <c r="R11" s="143"/>
      <c r="S11" s="143"/>
      <c r="T11" s="143"/>
      <c r="U11" s="143"/>
      <c r="V11" s="143"/>
      <c r="W11" s="144"/>
      <c r="AA11"/>
      <c r="AB11"/>
      <c r="AC11"/>
      <c r="AD11"/>
      <c r="AE11"/>
      <c r="AF11"/>
    </row>
    <row r="12" spans="1:32" ht="16.5" customHeight="1">
      <c r="A12" s="119" t="s">
        <v>10</v>
      </c>
      <c r="B12" s="122">
        <v>0.4479166666666667</v>
      </c>
      <c r="C12" s="123"/>
      <c r="D12" s="116" t="s">
        <v>29</v>
      </c>
      <c r="E12" s="134" t="str">
        <f>D4</f>
        <v>ＳＯＧＯ　SC</v>
      </c>
      <c r="F12" s="135"/>
      <c r="G12" s="135"/>
      <c r="H12" s="60">
        <v>0</v>
      </c>
      <c r="I12" s="35" t="s">
        <v>11</v>
      </c>
      <c r="J12" s="64">
        <v>1</v>
      </c>
      <c r="K12" s="135" t="str">
        <f>D5</f>
        <v>唐津FC</v>
      </c>
      <c r="L12" s="135"/>
      <c r="M12" s="140"/>
      <c r="N12" s="116" t="s">
        <v>29</v>
      </c>
      <c r="O12" s="134" t="str">
        <f>D6</f>
        <v>ひとよしFC</v>
      </c>
      <c r="P12" s="135"/>
      <c r="Q12" s="135"/>
      <c r="R12" s="60">
        <v>0</v>
      </c>
      <c r="S12" s="35" t="s">
        <v>11</v>
      </c>
      <c r="T12" s="64">
        <v>1</v>
      </c>
      <c r="U12" s="135" t="str">
        <f>D7</f>
        <v>ＦＣ琉球Ｕ－１２</v>
      </c>
      <c r="V12" s="135"/>
      <c r="W12" s="140"/>
      <c r="AA12"/>
      <c r="AB12"/>
      <c r="AC12"/>
      <c r="AD12"/>
      <c r="AE12"/>
      <c r="AF12"/>
    </row>
    <row r="13" spans="1:32" ht="16.5" customHeight="1">
      <c r="A13" s="120"/>
      <c r="B13" s="124"/>
      <c r="C13" s="125"/>
      <c r="D13" s="117"/>
      <c r="E13" s="132">
        <f>IF(H12="","",SUM(H12:H14))</f>
        <v>2</v>
      </c>
      <c r="F13" s="128"/>
      <c r="G13" s="128"/>
      <c r="H13" s="61">
        <v>1</v>
      </c>
      <c r="I13" s="62" t="s">
        <v>11</v>
      </c>
      <c r="J13" s="64">
        <v>2</v>
      </c>
      <c r="K13" s="128">
        <f>IF(J12="","",SUM(J12:J14))</f>
        <v>3</v>
      </c>
      <c r="L13" s="128"/>
      <c r="M13" s="129"/>
      <c r="N13" s="117"/>
      <c r="O13" s="132">
        <f>IF(R12="","",SUM(R12:R14))</f>
        <v>0</v>
      </c>
      <c r="P13" s="128"/>
      <c r="Q13" s="128"/>
      <c r="R13" s="61">
        <v>0</v>
      </c>
      <c r="S13" s="62" t="s">
        <v>11</v>
      </c>
      <c r="T13" s="64">
        <v>0</v>
      </c>
      <c r="U13" s="128">
        <f>IF(T12="","",SUM(T12:T14))</f>
        <v>2</v>
      </c>
      <c r="V13" s="128"/>
      <c r="W13" s="129"/>
      <c r="AA13"/>
      <c r="AB13"/>
      <c r="AC13"/>
      <c r="AD13"/>
      <c r="AE13"/>
      <c r="AF13"/>
    </row>
    <row r="14" spans="1:32" ht="16.5" customHeight="1">
      <c r="A14" s="121"/>
      <c r="B14" s="126"/>
      <c r="C14" s="127"/>
      <c r="D14" s="118"/>
      <c r="E14" s="133"/>
      <c r="F14" s="130"/>
      <c r="G14" s="130"/>
      <c r="H14" s="63">
        <v>1</v>
      </c>
      <c r="I14" s="34" t="s">
        <v>11</v>
      </c>
      <c r="J14" s="65">
        <v>0</v>
      </c>
      <c r="K14" s="130"/>
      <c r="L14" s="130"/>
      <c r="M14" s="131"/>
      <c r="N14" s="118"/>
      <c r="O14" s="133"/>
      <c r="P14" s="130"/>
      <c r="Q14" s="130"/>
      <c r="R14" s="63">
        <v>0</v>
      </c>
      <c r="S14" s="34" t="s">
        <v>11</v>
      </c>
      <c r="T14" s="65">
        <v>1</v>
      </c>
      <c r="U14" s="130"/>
      <c r="V14" s="130"/>
      <c r="W14" s="131"/>
      <c r="AA14"/>
      <c r="AB14"/>
      <c r="AC14"/>
      <c r="AD14"/>
      <c r="AE14"/>
      <c r="AF14"/>
    </row>
    <row r="15" spans="1:23" ht="16.5" customHeight="1">
      <c r="A15" s="120" t="s">
        <v>13</v>
      </c>
      <c r="B15" s="124">
        <v>0.4826388888888889</v>
      </c>
      <c r="C15" s="125"/>
      <c r="D15" s="116" t="s">
        <v>30</v>
      </c>
      <c r="E15" s="134" t="str">
        <f>N4</f>
        <v>スマイス・セレソン</v>
      </c>
      <c r="F15" s="135"/>
      <c r="G15" s="135"/>
      <c r="H15" s="60">
        <v>0</v>
      </c>
      <c r="I15" s="35" t="s">
        <v>11</v>
      </c>
      <c r="J15" s="64">
        <v>0</v>
      </c>
      <c r="K15" s="135" t="str">
        <f>N5</f>
        <v>太陽延岡ＳＣ</v>
      </c>
      <c r="L15" s="135"/>
      <c r="M15" s="140"/>
      <c r="N15" s="116" t="s">
        <v>30</v>
      </c>
      <c r="O15" s="134" t="str">
        <f>N6</f>
        <v>F.CuoreU-11</v>
      </c>
      <c r="P15" s="135"/>
      <c r="Q15" s="135"/>
      <c r="R15" s="60">
        <v>0</v>
      </c>
      <c r="S15" s="35" t="s">
        <v>11</v>
      </c>
      <c r="T15" s="64">
        <v>1</v>
      </c>
      <c r="U15" s="135" t="str">
        <f>N7</f>
        <v>長崎ドリームFCjr</v>
      </c>
      <c r="V15" s="135"/>
      <c r="W15" s="140"/>
    </row>
    <row r="16" spans="1:32" ht="16.5" customHeight="1">
      <c r="A16" s="120"/>
      <c r="B16" s="124"/>
      <c r="C16" s="125"/>
      <c r="D16" s="117"/>
      <c r="E16" s="132">
        <f>IF(H15="","",SUM(H15:H17))</f>
        <v>1</v>
      </c>
      <c r="F16" s="128"/>
      <c r="G16" s="128"/>
      <c r="H16" s="61">
        <v>1</v>
      </c>
      <c r="I16" s="62" t="s">
        <v>11</v>
      </c>
      <c r="J16" s="64">
        <v>0</v>
      </c>
      <c r="K16" s="128">
        <f>IF(J15="","",SUM(J15:J17))</f>
        <v>0</v>
      </c>
      <c r="L16" s="128"/>
      <c r="M16" s="129"/>
      <c r="N16" s="117"/>
      <c r="O16" s="132">
        <f>IF(R15="","",SUM(R15:R17))</f>
        <v>0</v>
      </c>
      <c r="P16" s="128"/>
      <c r="Q16" s="128"/>
      <c r="R16" s="61">
        <v>0</v>
      </c>
      <c r="S16" s="62" t="s">
        <v>11</v>
      </c>
      <c r="T16" s="64">
        <v>0</v>
      </c>
      <c r="U16" s="128">
        <f>IF(T15="","",SUM(T15:T17))</f>
        <v>2</v>
      </c>
      <c r="V16" s="128"/>
      <c r="W16" s="129"/>
      <c r="AA16"/>
      <c r="AB16"/>
      <c r="AC16"/>
      <c r="AD16"/>
      <c r="AE16"/>
      <c r="AF16"/>
    </row>
    <row r="17" spans="1:23" ht="16.5" customHeight="1">
      <c r="A17" s="121"/>
      <c r="B17" s="126"/>
      <c r="C17" s="127"/>
      <c r="D17" s="118"/>
      <c r="E17" s="133"/>
      <c r="F17" s="130"/>
      <c r="G17" s="130"/>
      <c r="H17" s="63">
        <v>0</v>
      </c>
      <c r="I17" s="34" t="s">
        <v>11</v>
      </c>
      <c r="J17" s="65">
        <v>0</v>
      </c>
      <c r="K17" s="130"/>
      <c r="L17" s="130"/>
      <c r="M17" s="131"/>
      <c r="N17" s="118"/>
      <c r="O17" s="133"/>
      <c r="P17" s="130"/>
      <c r="Q17" s="130"/>
      <c r="R17" s="63">
        <v>0</v>
      </c>
      <c r="S17" s="34" t="s">
        <v>11</v>
      </c>
      <c r="T17" s="65">
        <v>1</v>
      </c>
      <c r="U17" s="130"/>
      <c r="V17" s="130"/>
      <c r="W17" s="131"/>
    </row>
    <row r="18" spans="1:23" ht="18" customHeight="1">
      <c r="A18" s="142" t="s">
        <v>18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</row>
    <row r="19" spans="1:23" ht="16.5" customHeight="1">
      <c r="A19" s="119" t="s">
        <v>14</v>
      </c>
      <c r="B19" s="122">
        <v>0.545138888888889</v>
      </c>
      <c r="C19" s="123"/>
      <c r="D19" s="116" t="s">
        <v>75</v>
      </c>
      <c r="E19" s="134" t="str">
        <f>D4</f>
        <v>ＳＯＧＯ　SC</v>
      </c>
      <c r="F19" s="135"/>
      <c r="G19" s="135"/>
      <c r="H19" s="60">
        <v>1</v>
      </c>
      <c r="I19" s="35" t="s">
        <v>11</v>
      </c>
      <c r="J19" s="64">
        <v>0</v>
      </c>
      <c r="K19" s="135" t="str">
        <f>D7</f>
        <v>ＦＣ琉球Ｕ－１２</v>
      </c>
      <c r="L19" s="135"/>
      <c r="M19" s="140"/>
      <c r="N19" s="116" t="s">
        <v>75</v>
      </c>
      <c r="O19" s="134" t="str">
        <f>D5</f>
        <v>唐津FC</v>
      </c>
      <c r="P19" s="135"/>
      <c r="Q19" s="135"/>
      <c r="R19" s="60">
        <v>1</v>
      </c>
      <c r="S19" s="35" t="s">
        <v>11</v>
      </c>
      <c r="T19" s="64">
        <v>0</v>
      </c>
      <c r="U19" s="135" t="str">
        <f>D6</f>
        <v>ひとよしFC</v>
      </c>
      <c r="V19" s="135"/>
      <c r="W19" s="140"/>
    </row>
    <row r="20" spans="1:32" ht="16.5" customHeight="1">
      <c r="A20" s="120"/>
      <c r="B20" s="124"/>
      <c r="C20" s="125"/>
      <c r="D20" s="117"/>
      <c r="E20" s="132">
        <f>IF(H19="","",SUM(H19:H21))</f>
        <v>1</v>
      </c>
      <c r="F20" s="128"/>
      <c r="G20" s="128"/>
      <c r="H20" s="61">
        <v>0</v>
      </c>
      <c r="I20" s="62" t="s">
        <v>11</v>
      </c>
      <c r="J20" s="64">
        <v>2</v>
      </c>
      <c r="K20" s="128">
        <f>IF(J19="","",SUM(J19:J21))</f>
        <v>2</v>
      </c>
      <c r="L20" s="128"/>
      <c r="M20" s="129"/>
      <c r="N20" s="117"/>
      <c r="O20" s="132">
        <f>IF(R19="","",SUM(R19:R21))</f>
        <v>3</v>
      </c>
      <c r="P20" s="128"/>
      <c r="Q20" s="128"/>
      <c r="R20" s="61">
        <v>2</v>
      </c>
      <c r="S20" s="62" t="s">
        <v>11</v>
      </c>
      <c r="T20" s="64">
        <v>0</v>
      </c>
      <c r="U20" s="128">
        <f>IF(T19="","",SUM(T19:T21))</f>
        <v>0</v>
      </c>
      <c r="V20" s="128"/>
      <c r="W20" s="129"/>
      <c r="AA20"/>
      <c r="AB20"/>
      <c r="AC20"/>
      <c r="AD20"/>
      <c r="AE20"/>
      <c r="AF20"/>
    </row>
    <row r="21" spans="1:23" ht="16.5" customHeight="1">
      <c r="A21" s="121"/>
      <c r="B21" s="126"/>
      <c r="C21" s="127"/>
      <c r="D21" s="118"/>
      <c r="E21" s="133"/>
      <c r="F21" s="130"/>
      <c r="G21" s="130"/>
      <c r="H21" s="63">
        <v>0</v>
      </c>
      <c r="I21" s="34" t="s">
        <v>11</v>
      </c>
      <c r="J21" s="65">
        <v>0</v>
      </c>
      <c r="K21" s="130"/>
      <c r="L21" s="130"/>
      <c r="M21" s="131"/>
      <c r="N21" s="118"/>
      <c r="O21" s="133"/>
      <c r="P21" s="130"/>
      <c r="Q21" s="130"/>
      <c r="R21" s="63">
        <v>0</v>
      </c>
      <c r="S21" s="34" t="s">
        <v>11</v>
      </c>
      <c r="T21" s="65">
        <v>0</v>
      </c>
      <c r="U21" s="130"/>
      <c r="V21" s="130"/>
      <c r="W21" s="131"/>
    </row>
    <row r="22" spans="1:23" ht="16.5" customHeight="1">
      <c r="A22" s="119" t="s">
        <v>15</v>
      </c>
      <c r="B22" s="122">
        <v>0.579861111111111</v>
      </c>
      <c r="C22" s="123"/>
      <c r="D22" s="116" t="s">
        <v>76</v>
      </c>
      <c r="E22" s="134" t="str">
        <f>N4</f>
        <v>スマイス・セレソン</v>
      </c>
      <c r="F22" s="135"/>
      <c r="G22" s="135"/>
      <c r="H22" s="60">
        <v>0</v>
      </c>
      <c r="I22" s="35" t="s">
        <v>11</v>
      </c>
      <c r="J22" s="64">
        <v>0</v>
      </c>
      <c r="K22" s="135" t="str">
        <f>N7</f>
        <v>長崎ドリームFCjr</v>
      </c>
      <c r="L22" s="135"/>
      <c r="M22" s="140"/>
      <c r="N22" s="116" t="s">
        <v>76</v>
      </c>
      <c r="O22" s="134" t="str">
        <f>N5</f>
        <v>太陽延岡ＳＣ</v>
      </c>
      <c r="P22" s="135"/>
      <c r="Q22" s="135"/>
      <c r="R22" s="60">
        <v>0</v>
      </c>
      <c r="S22" s="35" t="s">
        <v>11</v>
      </c>
      <c r="T22" s="64">
        <v>0</v>
      </c>
      <c r="U22" s="135" t="str">
        <f>N6</f>
        <v>F.CuoreU-11</v>
      </c>
      <c r="V22" s="135"/>
      <c r="W22" s="140"/>
    </row>
    <row r="23" spans="1:32" ht="16.5" customHeight="1">
      <c r="A23" s="120"/>
      <c r="B23" s="124"/>
      <c r="C23" s="125"/>
      <c r="D23" s="117"/>
      <c r="E23" s="132">
        <f>IF(H22="","",SUM(H22:H24))</f>
        <v>0</v>
      </c>
      <c r="F23" s="128"/>
      <c r="G23" s="128"/>
      <c r="H23" s="61">
        <v>0</v>
      </c>
      <c r="I23" s="62" t="s">
        <v>11</v>
      </c>
      <c r="J23" s="64">
        <v>0</v>
      </c>
      <c r="K23" s="128">
        <f>IF(J22="","",SUM(J22:J24))</f>
        <v>1</v>
      </c>
      <c r="L23" s="128"/>
      <c r="M23" s="129"/>
      <c r="N23" s="117"/>
      <c r="O23" s="132">
        <f>IF(R22="","",SUM(R22:R24))</f>
        <v>0</v>
      </c>
      <c r="P23" s="128"/>
      <c r="Q23" s="128"/>
      <c r="R23" s="61">
        <v>0</v>
      </c>
      <c r="S23" s="62" t="s">
        <v>11</v>
      </c>
      <c r="T23" s="64">
        <v>0</v>
      </c>
      <c r="U23" s="128">
        <f>IF(T22="","",SUM(T22:T24))</f>
        <v>0</v>
      </c>
      <c r="V23" s="128"/>
      <c r="W23" s="129"/>
      <c r="AA23"/>
      <c r="AB23"/>
      <c r="AC23"/>
      <c r="AD23"/>
      <c r="AE23"/>
      <c r="AF23"/>
    </row>
    <row r="24" spans="1:23" ht="16.5" customHeight="1">
      <c r="A24" s="121"/>
      <c r="B24" s="126"/>
      <c r="C24" s="127"/>
      <c r="D24" s="118"/>
      <c r="E24" s="133"/>
      <c r="F24" s="130"/>
      <c r="G24" s="130"/>
      <c r="H24" s="63">
        <v>0</v>
      </c>
      <c r="I24" s="34" t="s">
        <v>11</v>
      </c>
      <c r="J24" s="65">
        <v>1</v>
      </c>
      <c r="K24" s="130"/>
      <c r="L24" s="130"/>
      <c r="M24" s="131"/>
      <c r="N24" s="118"/>
      <c r="O24" s="133"/>
      <c r="P24" s="130"/>
      <c r="Q24" s="130"/>
      <c r="R24" s="63">
        <v>0</v>
      </c>
      <c r="S24" s="34" t="s">
        <v>11</v>
      </c>
      <c r="T24" s="65">
        <v>0</v>
      </c>
      <c r="U24" s="130"/>
      <c r="V24" s="130"/>
      <c r="W24" s="131"/>
    </row>
    <row r="25" spans="1:23" ht="16.5" customHeight="1">
      <c r="A25" s="119" t="s">
        <v>16</v>
      </c>
      <c r="B25" s="122">
        <v>0.642361111111111</v>
      </c>
      <c r="C25" s="123"/>
      <c r="D25" s="116" t="s">
        <v>75</v>
      </c>
      <c r="E25" s="134" t="str">
        <f>D4</f>
        <v>ＳＯＧＯ　SC</v>
      </c>
      <c r="F25" s="135"/>
      <c r="G25" s="135"/>
      <c r="H25" s="60">
        <v>0</v>
      </c>
      <c r="I25" s="35" t="s">
        <v>11</v>
      </c>
      <c r="J25" s="64">
        <v>1</v>
      </c>
      <c r="K25" s="135" t="str">
        <f>D6</f>
        <v>ひとよしFC</v>
      </c>
      <c r="L25" s="135"/>
      <c r="M25" s="140"/>
      <c r="N25" s="116" t="s">
        <v>75</v>
      </c>
      <c r="O25" s="134" t="str">
        <f>D5</f>
        <v>唐津FC</v>
      </c>
      <c r="P25" s="135"/>
      <c r="Q25" s="135"/>
      <c r="R25" s="60">
        <v>0</v>
      </c>
      <c r="S25" s="35" t="s">
        <v>11</v>
      </c>
      <c r="T25" s="64">
        <v>0</v>
      </c>
      <c r="U25" s="135" t="str">
        <f>D7</f>
        <v>ＦＣ琉球Ｕ－１２</v>
      </c>
      <c r="V25" s="135"/>
      <c r="W25" s="140"/>
    </row>
    <row r="26" spans="1:32" ht="16.5" customHeight="1">
      <c r="A26" s="120"/>
      <c r="B26" s="124"/>
      <c r="C26" s="125"/>
      <c r="D26" s="117"/>
      <c r="E26" s="132">
        <f>IF(H25="","",SUM(H25:H27))</f>
        <v>0</v>
      </c>
      <c r="F26" s="128"/>
      <c r="G26" s="128"/>
      <c r="H26" s="61">
        <v>0</v>
      </c>
      <c r="I26" s="62" t="s">
        <v>11</v>
      </c>
      <c r="J26" s="64">
        <v>1</v>
      </c>
      <c r="K26" s="128">
        <f>IF(J25="","",SUM(J25:J27))</f>
        <v>4</v>
      </c>
      <c r="L26" s="128"/>
      <c r="M26" s="129"/>
      <c r="N26" s="117"/>
      <c r="O26" s="132">
        <f>IF(R25="","",SUM(R25:R27))</f>
        <v>0</v>
      </c>
      <c r="P26" s="128"/>
      <c r="Q26" s="128"/>
      <c r="R26" s="61">
        <v>0</v>
      </c>
      <c r="S26" s="62" t="s">
        <v>11</v>
      </c>
      <c r="T26" s="64">
        <v>0</v>
      </c>
      <c r="U26" s="128">
        <f>IF(T25="","",SUM(T25:T27))</f>
        <v>0</v>
      </c>
      <c r="V26" s="128"/>
      <c r="W26" s="129"/>
      <c r="AA26"/>
      <c r="AB26"/>
      <c r="AC26"/>
      <c r="AD26"/>
      <c r="AE26"/>
      <c r="AF26"/>
    </row>
    <row r="27" spans="1:23" ht="16.5" customHeight="1">
      <c r="A27" s="121"/>
      <c r="B27" s="126"/>
      <c r="C27" s="127"/>
      <c r="D27" s="118"/>
      <c r="E27" s="133"/>
      <c r="F27" s="130"/>
      <c r="G27" s="130"/>
      <c r="H27" s="63">
        <v>0</v>
      </c>
      <c r="I27" s="34" t="s">
        <v>11</v>
      </c>
      <c r="J27" s="65">
        <v>2</v>
      </c>
      <c r="K27" s="130"/>
      <c r="L27" s="130"/>
      <c r="M27" s="131"/>
      <c r="N27" s="118"/>
      <c r="O27" s="133"/>
      <c r="P27" s="130"/>
      <c r="Q27" s="130"/>
      <c r="R27" s="63">
        <v>0</v>
      </c>
      <c r="S27" s="34" t="s">
        <v>11</v>
      </c>
      <c r="T27" s="65">
        <v>0</v>
      </c>
      <c r="U27" s="130"/>
      <c r="V27" s="130"/>
      <c r="W27" s="131"/>
    </row>
    <row r="28" spans="1:23" ht="16.5" customHeight="1">
      <c r="A28" s="119" t="s">
        <v>17</v>
      </c>
      <c r="B28" s="122">
        <v>0.6770833333333334</v>
      </c>
      <c r="C28" s="123"/>
      <c r="D28" s="116" t="s">
        <v>76</v>
      </c>
      <c r="E28" s="134" t="str">
        <f>N4</f>
        <v>スマイス・セレソン</v>
      </c>
      <c r="F28" s="135"/>
      <c r="G28" s="135"/>
      <c r="H28" s="60">
        <v>0</v>
      </c>
      <c r="I28" s="35" t="s">
        <v>11</v>
      </c>
      <c r="J28" s="64">
        <v>0</v>
      </c>
      <c r="K28" s="135" t="str">
        <f>N6</f>
        <v>F.CuoreU-11</v>
      </c>
      <c r="L28" s="135"/>
      <c r="M28" s="140"/>
      <c r="N28" s="116" t="s">
        <v>76</v>
      </c>
      <c r="O28" s="134" t="str">
        <f>N5</f>
        <v>太陽延岡ＳＣ</v>
      </c>
      <c r="P28" s="135"/>
      <c r="Q28" s="135"/>
      <c r="R28" s="60">
        <v>0</v>
      </c>
      <c r="S28" s="35" t="s">
        <v>11</v>
      </c>
      <c r="T28" s="64">
        <v>1</v>
      </c>
      <c r="U28" s="135" t="str">
        <f>N7</f>
        <v>長崎ドリームFCjr</v>
      </c>
      <c r="V28" s="135"/>
      <c r="W28" s="140"/>
    </row>
    <row r="29" spans="1:32" ht="16.5" customHeight="1">
      <c r="A29" s="120"/>
      <c r="B29" s="124"/>
      <c r="C29" s="125"/>
      <c r="D29" s="117"/>
      <c r="E29" s="132">
        <f>IF(H28="","",SUM(H28:H30))</f>
        <v>1</v>
      </c>
      <c r="F29" s="128"/>
      <c r="G29" s="128"/>
      <c r="H29" s="61">
        <v>0</v>
      </c>
      <c r="I29" s="62" t="s">
        <v>11</v>
      </c>
      <c r="J29" s="64">
        <v>0</v>
      </c>
      <c r="K29" s="128">
        <f>IF(J28="","",SUM(J28:J30))</f>
        <v>0</v>
      </c>
      <c r="L29" s="128"/>
      <c r="M29" s="129"/>
      <c r="N29" s="117"/>
      <c r="O29" s="132">
        <f>IF(R28="","",SUM(R28:R30))</f>
        <v>0</v>
      </c>
      <c r="P29" s="128"/>
      <c r="Q29" s="128"/>
      <c r="R29" s="61">
        <v>0</v>
      </c>
      <c r="S29" s="62" t="s">
        <v>11</v>
      </c>
      <c r="T29" s="64">
        <v>1</v>
      </c>
      <c r="U29" s="128">
        <f>IF(T28="","",SUM(T28:T30))</f>
        <v>2</v>
      </c>
      <c r="V29" s="128"/>
      <c r="W29" s="129"/>
      <c r="AA29"/>
      <c r="AB29"/>
      <c r="AC29"/>
      <c r="AD29"/>
      <c r="AE29"/>
      <c r="AF29"/>
    </row>
    <row r="30" spans="1:23" ht="16.5" customHeight="1">
      <c r="A30" s="121"/>
      <c r="B30" s="126"/>
      <c r="C30" s="127"/>
      <c r="D30" s="118"/>
      <c r="E30" s="133"/>
      <c r="F30" s="130"/>
      <c r="G30" s="130"/>
      <c r="H30" s="63">
        <v>1</v>
      </c>
      <c r="I30" s="34" t="s">
        <v>11</v>
      </c>
      <c r="J30" s="65">
        <v>0</v>
      </c>
      <c r="K30" s="130"/>
      <c r="L30" s="130"/>
      <c r="M30" s="131"/>
      <c r="N30" s="118"/>
      <c r="O30" s="133"/>
      <c r="P30" s="130"/>
      <c r="Q30" s="130"/>
      <c r="R30" s="63">
        <v>0</v>
      </c>
      <c r="S30" s="34" t="s">
        <v>11</v>
      </c>
      <c r="T30" s="65">
        <v>0</v>
      </c>
      <c r="U30" s="130"/>
      <c r="V30" s="130"/>
      <c r="W30" s="131"/>
    </row>
    <row r="31" ht="15" customHeight="1"/>
    <row r="32" ht="15" customHeight="1" thickBot="1"/>
    <row r="33" spans="1:24" ht="27" customHeight="1" thickBot="1">
      <c r="A33" s="90" t="s">
        <v>71</v>
      </c>
      <c r="B33" s="91"/>
      <c r="C33" s="91"/>
      <c r="D33" s="92" t="str">
        <f>D4</f>
        <v>ＳＯＧＯ　SC</v>
      </c>
      <c r="E33" s="92"/>
      <c r="F33" s="92"/>
      <c r="G33" s="92" t="str">
        <f>D5</f>
        <v>唐津FC</v>
      </c>
      <c r="H33" s="92"/>
      <c r="I33" s="92"/>
      <c r="J33" s="92" t="str">
        <f>D6</f>
        <v>ひとよしFC</v>
      </c>
      <c r="K33" s="92"/>
      <c r="L33" s="92"/>
      <c r="M33" s="92" t="str">
        <f>D7</f>
        <v>ＦＣ琉球Ｕ－１２</v>
      </c>
      <c r="N33" s="92"/>
      <c r="O33" s="141"/>
      <c r="P33" s="14" t="s">
        <v>19</v>
      </c>
      <c r="Q33" s="15" t="s">
        <v>20</v>
      </c>
      <c r="R33" s="16" t="s">
        <v>21</v>
      </c>
      <c r="S33" s="17" t="s">
        <v>23</v>
      </c>
      <c r="T33" s="18" t="s">
        <v>24</v>
      </c>
      <c r="U33" s="19" t="s">
        <v>25</v>
      </c>
      <c r="V33" s="20" t="s">
        <v>26</v>
      </c>
      <c r="W33" s="92" t="s">
        <v>22</v>
      </c>
      <c r="X33" s="93"/>
    </row>
    <row r="34" spans="1:24" ht="27" customHeight="1" thickTop="1">
      <c r="A34" s="103" t="str">
        <f>D4</f>
        <v>ＳＯＧＯ　SC</v>
      </c>
      <c r="B34" s="104"/>
      <c r="C34" s="104"/>
      <c r="D34" s="105"/>
      <c r="E34" s="106"/>
      <c r="F34" s="107"/>
      <c r="G34" s="36">
        <f>IF(ISBLANK(E13),"",E13)</f>
        <v>2</v>
      </c>
      <c r="H34" s="37" t="str">
        <f>IF(G34-I34&gt;0,"○",IF(G34-I34=0,"△","●"))</f>
        <v>●</v>
      </c>
      <c r="I34" s="38">
        <f>IF(ISBLANK(K13),"",K13)</f>
        <v>3</v>
      </c>
      <c r="J34" s="36">
        <f>IF(ISBLANK(E26),"",E26)</f>
        <v>0</v>
      </c>
      <c r="K34" s="37" t="str">
        <f>IF(J34-L34&gt;0,"○",IF(J34-L34=0,"△","●"))</f>
        <v>●</v>
      </c>
      <c r="L34" s="38">
        <f>IF(ISBLANK(K26),"",K26)</f>
        <v>4</v>
      </c>
      <c r="M34" s="36">
        <f>IF(ISBLANK(E20),"",E20)</f>
        <v>1</v>
      </c>
      <c r="N34" s="37" t="str">
        <f>IF(M34-O34&gt;0,"○",IF(M34-O34=0,"△","●"))</f>
        <v>●</v>
      </c>
      <c r="O34" s="39">
        <f>IF(ISBLANK(K20),"",K20)</f>
        <v>2</v>
      </c>
      <c r="P34" s="40">
        <f>COUNTIF(D34:O34,"○")</f>
        <v>0</v>
      </c>
      <c r="Q34" s="37">
        <f>COUNTIF(D34:O34,"△")</f>
        <v>0</v>
      </c>
      <c r="R34" s="38">
        <f>COUNTIF(D34:O34,"●")</f>
        <v>3</v>
      </c>
      <c r="S34" s="41">
        <f>P34*3+Q34</f>
        <v>0</v>
      </c>
      <c r="T34" s="42">
        <f>SUM(G34,J34,M34)</f>
        <v>3</v>
      </c>
      <c r="U34" s="43">
        <f>SUM(I34,L34,O34)</f>
        <v>9</v>
      </c>
      <c r="V34" s="44">
        <f>T34-U34</f>
        <v>-6</v>
      </c>
      <c r="W34" s="108">
        <v>4</v>
      </c>
      <c r="X34" s="109"/>
    </row>
    <row r="35" spans="1:24" ht="27" customHeight="1">
      <c r="A35" s="136" t="str">
        <f>D5</f>
        <v>唐津FC</v>
      </c>
      <c r="B35" s="137"/>
      <c r="C35" s="137"/>
      <c r="D35" s="45">
        <f>IF(ISBLANK(K13),"",K13)</f>
        <v>3</v>
      </c>
      <c r="E35" s="46" t="str">
        <f>IF(D35-F35&gt;0,"○",IF(D35-F35=0,"△","●"))</f>
        <v>○</v>
      </c>
      <c r="F35" s="47">
        <f>IF(ISBLANK(E13),"",E13)</f>
        <v>2</v>
      </c>
      <c r="G35" s="110"/>
      <c r="H35" s="111"/>
      <c r="I35" s="112"/>
      <c r="J35" s="45">
        <f>IF(ISBLANK(O20),"",O20)</f>
        <v>3</v>
      </c>
      <c r="K35" s="46" t="str">
        <f>IF(J35-L35&gt;0,"○",IF(J35-L35=0,"△","●"))</f>
        <v>○</v>
      </c>
      <c r="L35" s="47">
        <f>IF(ISBLANK(U20),"",U20)</f>
        <v>0</v>
      </c>
      <c r="M35" s="45">
        <f>IF(ISBLANK(O26),"",O26)</f>
        <v>0</v>
      </c>
      <c r="N35" s="46" t="str">
        <f>IF(M35-O35&gt;0,"○",IF(M35-O35=0,"△","●"))</f>
        <v>△</v>
      </c>
      <c r="O35" s="48">
        <f>IF(ISBLANK(U26),"",U26)</f>
        <v>0</v>
      </c>
      <c r="P35" s="49">
        <f>COUNTIF(D35:O35,"○")</f>
        <v>2</v>
      </c>
      <c r="Q35" s="46">
        <f>COUNTIF(D35:O35,"△")</f>
        <v>1</v>
      </c>
      <c r="R35" s="47">
        <f>COUNTIF(D35:O35,"●")</f>
        <v>0</v>
      </c>
      <c r="S35" s="50">
        <f>P35*3+Q35</f>
        <v>7</v>
      </c>
      <c r="T35" s="42">
        <f>SUM(D35,J35,M35)</f>
        <v>6</v>
      </c>
      <c r="U35" s="43">
        <f>SUM(F35,L35,O35)</f>
        <v>2</v>
      </c>
      <c r="V35" s="51">
        <f>T35-U35</f>
        <v>4</v>
      </c>
      <c r="W35" s="113">
        <v>1</v>
      </c>
      <c r="X35" s="114"/>
    </row>
    <row r="36" spans="1:24" ht="27" customHeight="1">
      <c r="A36" s="136" t="str">
        <f>D6</f>
        <v>ひとよしFC</v>
      </c>
      <c r="B36" s="137"/>
      <c r="C36" s="137"/>
      <c r="D36" s="45">
        <f>IF(ISBLANK(K26),"",K26)</f>
        <v>4</v>
      </c>
      <c r="E36" s="46" t="str">
        <f>IF(D36-F36&gt;0,"○",IF(D36-F36=0,"△","●"))</f>
        <v>○</v>
      </c>
      <c r="F36" s="47">
        <f>IF(ISBLANK(E26),"",E26)</f>
        <v>0</v>
      </c>
      <c r="G36" s="45">
        <f>IF(ISBLANK(U20),"",U20)</f>
        <v>0</v>
      </c>
      <c r="H36" s="46" t="str">
        <f>IF(G36-I36&gt;0,"○",IF(G36-I36=0,"△","●"))</f>
        <v>●</v>
      </c>
      <c r="I36" s="47">
        <f>IF(ISBLANK(O20),"",O20)</f>
        <v>3</v>
      </c>
      <c r="J36" s="110"/>
      <c r="K36" s="111"/>
      <c r="L36" s="112"/>
      <c r="M36" s="45">
        <f>IF(ISBLANK(O13),"",O13)</f>
        <v>0</v>
      </c>
      <c r="N36" s="46" t="str">
        <f>IF(M36-O36&gt;0,"○",IF(M36-O36=0,"△","●"))</f>
        <v>●</v>
      </c>
      <c r="O36" s="48">
        <f>IF(ISBLANK(U13),"",U13)</f>
        <v>2</v>
      </c>
      <c r="P36" s="49">
        <f>COUNTIF(D36:O36,"○")</f>
        <v>1</v>
      </c>
      <c r="Q36" s="46">
        <f>COUNTIF(D36:O36,"△")</f>
        <v>0</v>
      </c>
      <c r="R36" s="47">
        <f>COUNTIF(D36:O36,"●")</f>
        <v>2</v>
      </c>
      <c r="S36" s="50">
        <f>P36*3+Q36</f>
        <v>3</v>
      </c>
      <c r="T36" s="42">
        <f>SUM(G36,D36,M36)</f>
        <v>4</v>
      </c>
      <c r="U36" s="43">
        <f>SUM(I36,F36,O36)</f>
        <v>5</v>
      </c>
      <c r="V36" s="51">
        <f>T36-U36</f>
        <v>-1</v>
      </c>
      <c r="W36" s="113">
        <v>3</v>
      </c>
      <c r="X36" s="114"/>
    </row>
    <row r="37" spans="1:24" ht="27" customHeight="1" thickBot="1">
      <c r="A37" s="94" t="str">
        <f>D7</f>
        <v>ＦＣ琉球Ｕ－１２</v>
      </c>
      <c r="B37" s="95"/>
      <c r="C37" s="95"/>
      <c r="D37" s="52">
        <f>IF(ISBLANK(K20),"",K20)</f>
        <v>2</v>
      </c>
      <c r="E37" s="53" t="str">
        <f>IF(D37-F37&gt;0,"○",IF(D37-F37=0,"△","●"))</f>
        <v>○</v>
      </c>
      <c r="F37" s="54">
        <f>IF(ISBLANK(E20),"",E20)</f>
        <v>1</v>
      </c>
      <c r="G37" s="52">
        <f>IF(ISBLANK(U26),"",U26)</f>
        <v>0</v>
      </c>
      <c r="H37" s="53" t="str">
        <f>IF(G37-I37&gt;0,"○",IF(G37-I37=0,"△","●"))</f>
        <v>△</v>
      </c>
      <c r="I37" s="54">
        <f>IF(ISBLANK(O26),"",O26)</f>
        <v>0</v>
      </c>
      <c r="J37" s="52">
        <f>IF(ISBLANK(U13),"",U13)</f>
        <v>2</v>
      </c>
      <c r="K37" s="53" t="str">
        <f>IF(J37-L37&gt;0,"○",IF(J37-L37=0,"△","●"))</f>
        <v>○</v>
      </c>
      <c r="L37" s="54">
        <f>IF(ISBLANK(O13),"",O13)</f>
        <v>0</v>
      </c>
      <c r="M37" s="98"/>
      <c r="N37" s="99"/>
      <c r="O37" s="99"/>
      <c r="P37" s="55">
        <f>COUNTIF(D37:O37,"○")</f>
        <v>2</v>
      </c>
      <c r="Q37" s="53">
        <f>COUNTIF(D37:O37,"△")</f>
        <v>1</v>
      </c>
      <c r="R37" s="54">
        <f>COUNTIF(D37:O37,"●")</f>
        <v>0</v>
      </c>
      <c r="S37" s="56">
        <f>P37*3+Q37</f>
        <v>7</v>
      </c>
      <c r="T37" s="66">
        <f>SUM(G37,J37,D37)</f>
        <v>4</v>
      </c>
      <c r="U37" s="67">
        <f>SUM(I37,L37,F37)</f>
        <v>1</v>
      </c>
      <c r="V37" s="57">
        <f>T37-U37</f>
        <v>3</v>
      </c>
      <c r="W37" s="101">
        <v>2</v>
      </c>
      <c r="X37" s="102"/>
    </row>
    <row r="39" ht="14.25" thickBot="1"/>
    <row r="40" spans="1:24" ht="27" customHeight="1" thickBot="1">
      <c r="A40" s="90" t="s">
        <v>72</v>
      </c>
      <c r="B40" s="91"/>
      <c r="C40" s="91"/>
      <c r="D40" s="92" t="str">
        <f>N4</f>
        <v>スマイス・セレソン</v>
      </c>
      <c r="E40" s="92"/>
      <c r="F40" s="92"/>
      <c r="G40" s="92" t="str">
        <f>N5</f>
        <v>太陽延岡ＳＣ</v>
      </c>
      <c r="H40" s="92"/>
      <c r="I40" s="92"/>
      <c r="J40" s="92" t="str">
        <f>N6</f>
        <v>F.CuoreU-11</v>
      </c>
      <c r="K40" s="92"/>
      <c r="L40" s="92"/>
      <c r="M40" s="92" t="str">
        <f>N7</f>
        <v>長崎ドリームFCjr</v>
      </c>
      <c r="N40" s="92"/>
      <c r="O40" s="93"/>
      <c r="P40" s="14" t="s">
        <v>19</v>
      </c>
      <c r="Q40" s="15" t="s">
        <v>20</v>
      </c>
      <c r="R40" s="16" t="s">
        <v>21</v>
      </c>
      <c r="S40" s="17" t="s">
        <v>23</v>
      </c>
      <c r="T40" s="18" t="s">
        <v>24</v>
      </c>
      <c r="U40" s="19" t="s">
        <v>25</v>
      </c>
      <c r="V40" s="20" t="s">
        <v>26</v>
      </c>
      <c r="W40" s="92" t="s">
        <v>22</v>
      </c>
      <c r="X40" s="93"/>
    </row>
    <row r="41" spans="1:24" ht="27" customHeight="1" thickTop="1">
      <c r="A41" s="103" t="str">
        <f>N4</f>
        <v>スマイス・セレソン</v>
      </c>
      <c r="B41" s="104"/>
      <c r="C41" s="104"/>
      <c r="D41" s="105"/>
      <c r="E41" s="106"/>
      <c r="F41" s="107"/>
      <c r="G41" s="36">
        <f>IF(ISBLANK(E16),"",E16)</f>
        <v>1</v>
      </c>
      <c r="H41" s="37" t="str">
        <f>IF(G41-I41&gt;0,"○",IF(G41-I41=0,"△","●"))</f>
        <v>○</v>
      </c>
      <c r="I41" s="38">
        <f>IF(ISBLANK(K16),"",K16)</f>
        <v>0</v>
      </c>
      <c r="J41" s="36">
        <f>IF(ISBLANK(E29),"",E29)</f>
        <v>1</v>
      </c>
      <c r="K41" s="37" t="str">
        <f>IF(J41-L41&gt;0,"○",IF(J41-L41=0,"△","●"))</f>
        <v>○</v>
      </c>
      <c r="L41" s="38">
        <f>IF(ISBLANK(K29),"",K29)</f>
        <v>0</v>
      </c>
      <c r="M41" s="36">
        <f>IF(ISBLANK(E23),"",E23)</f>
        <v>0</v>
      </c>
      <c r="N41" s="37" t="str">
        <f>IF(M41-O41&gt;0,"○",IF(M41-O41=0,"△","●"))</f>
        <v>●</v>
      </c>
      <c r="O41" s="58">
        <f>IF(ISBLANK(K23),"",K23)</f>
        <v>1</v>
      </c>
      <c r="P41" s="40">
        <f>COUNTIF(D41:O41,"○")</f>
        <v>2</v>
      </c>
      <c r="Q41" s="37">
        <f>COUNTIF(D41:O41,"△")</f>
        <v>0</v>
      </c>
      <c r="R41" s="38">
        <f>COUNTIF(D41:O41,"●")</f>
        <v>1</v>
      </c>
      <c r="S41" s="41">
        <f>P41*3+Q41</f>
        <v>6</v>
      </c>
      <c r="T41" s="42">
        <f>SUM(G41,J41,M41)</f>
        <v>2</v>
      </c>
      <c r="U41" s="43">
        <f>SUM(I41,L41,O41)</f>
        <v>1</v>
      </c>
      <c r="V41" s="44">
        <f>T41-U41</f>
        <v>1</v>
      </c>
      <c r="W41" s="108">
        <v>2</v>
      </c>
      <c r="X41" s="109"/>
    </row>
    <row r="42" spans="1:24" ht="27" customHeight="1">
      <c r="A42" s="103" t="str">
        <f>N5</f>
        <v>太陽延岡ＳＣ</v>
      </c>
      <c r="B42" s="104"/>
      <c r="C42" s="104"/>
      <c r="D42" s="45">
        <f>IF(ISBLANK(K16),"",K16)</f>
        <v>0</v>
      </c>
      <c r="E42" s="46" t="str">
        <f>IF(D42-F42&gt;0,"○",IF(D42-F42=0,"△","●"))</f>
        <v>●</v>
      </c>
      <c r="F42" s="47">
        <f>IF(ISBLANK(E16),"",E16)</f>
        <v>1</v>
      </c>
      <c r="G42" s="110"/>
      <c r="H42" s="111"/>
      <c r="I42" s="112"/>
      <c r="J42" s="45">
        <f>IF(ISBLANK(O23),"",O23)</f>
        <v>0</v>
      </c>
      <c r="K42" s="46" t="str">
        <f>IF(J42-L42&gt;0,"○",IF(J42-L42=0,"△","●"))</f>
        <v>△</v>
      </c>
      <c r="L42" s="47">
        <f>IF(ISBLANK(U23),"",U23)</f>
        <v>0</v>
      </c>
      <c r="M42" s="45">
        <f>IF(ISBLANK(O29),"",O29)</f>
        <v>0</v>
      </c>
      <c r="N42" s="46" t="str">
        <f>IF(M42-O42&gt;0,"○",IF(M42-O42=0,"△","●"))</f>
        <v>●</v>
      </c>
      <c r="O42" s="59">
        <f>IF(ISBLANK(U29),"",U29)</f>
        <v>2</v>
      </c>
      <c r="P42" s="49">
        <f>COUNTIF(D42:O42,"○")</f>
        <v>0</v>
      </c>
      <c r="Q42" s="46">
        <f>COUNTIF(D42:O42,"△")</f>
        <v>1</v>
      </c>
      <c r="R42" s="47">
        <f>COUNTIF(D42:O42,"●")</f>
        <v>2</v>
      </c>
      <c r="S42" s="50">
        <f>P42*3+Q42</f>
        <v>1</v>
      </c>
      <c r="T42" s="42">
        <f>SUM(D42,J42,M42)</f>
        <v>0</v>
      </c>
      <c r="U42" s="43">
        <f>SUM(F42,L42,O42)</f>
        <v>3</v>
      </c>
      <c r="V42" s="51">
        <f>T42-U42</f>
        <v>-3</v>
      </c>
      <c r="W42" s="113">
        <v>4</v>
      </c>
      <c r="X42" s="114"/>
    </row>
    <row r="43" spans="1:24" ht="27" customHeight="1">
      <c r="A43" s="103" t="str">
        <f>N6</f>
        <v>F.CuoreU-11</v>
      </c>
      <c r="B43" s="104"/>
      <c r="C43" s="104"/>
      <c r="D43" s="45">
        <f>IF(ISBLANK(K29),"",K29)</f>
        <v>0</v>
      </c>
      <c r="E43" s="46" t="str">
        <f>IF(D43-F43&gt;0,"○",IF(D43-F43=0,"△","●"))</f>
        <v>●</v>
      </c>
      <c r="F43" s="47">
        <f>IF(ISBLANK(E29),"",E29)</f>
        <v>1</v>
      </c>
      <c r="G43" s="45">
        <f>IF(ISBLANK(U23),"",U23)</f>
        <v>0</v>
      </c>
      <c r="H43" s="46" t="str">
        <f>IF(G43-I43&gt;0,"○",IF(G43-I43=0,"△","●"))</f>
        <v>△</v>
      </c>
      <c r="I43" s="47">
        <f>IF(ISBLANK(O23),"",O23)</f>
        <v>0</v>
      </c>
      <c r="J43" s="110"/>
      <c r="K43" s="111"/>
      <c r="L43" s="112"/>
      <c r="M43" s="45">
        <f>IF(ISBLANK(O16),"",O16)</f>
        <v>0</v>
      </c>
      <c r="N43" s="46" t="str">
        <f>IF(M43-O43&gt;0,"○",IF(M43-O43=0,"△","●"))</f>
        <v>●</v>
      </c>
      <c r="O43" s="59">
        <f>IF(ISBLANK(U16),"",U16)</f>
        <v>2</v>
      </c>
      <c r="P43" s="49">
        <f>COUNTIF(D43:O43,"○")</f>
        <v>0</v>
      </c>
      <c r="Q43" s="46">
        <f>COUNTIF(D43:O43,"△")</f>
        <v>1</v>
      </c>
      <c r="R43" s="47">
        <f>COUNTIF(D43:O43,"●")</f>
        <v>2</v>
      </c>
      <c r="S43" s="50">
        <f>P43*3+Q43</f>
        <v>1</v>
      </c>
      <c r="T43" s="42">
        <f>SUM(G43,D43,M43)</f>
        <v>0</v>
      </c>
      <c r="U43" s="43">
        <f>SUM(I43,F43,O43)</f>
        <v>3</v>
      </c>
      <c r="V43" s="51">
        <f>T43-U43</f>
        <v>-3</v>
      </c>
      <c r="W43" s="113">
        <v>3</v>
      </c>
      <c r="X43" s="114"/>
    </row>
    <row r="44" spans="1:24" ht="27" customHeight="1" thickBot="1">
      <c r="A44" s="96" t="str">
        <f>N7</f>
        <v>長崎ドリームFCjr</v>
      </c>
      <c r="B44" s="97"/>
      <c r="C44" s="97"/>
      <c r="D44" s="52">
        <f>IF(ISBLANK(K23),"",K23)</f>
        <v>1</v>
      </c>
      <c r="E44" s="53" t="str">
        <f>IF(D44-F44&gt;0,"○",IF(D44-F44=0,"△","●"))</f>
        <v>○</v>
      </c>
      <c r="F44" s="54">
        <f>IF(ISBLANK(E23),"",E23)</f>
        <v>0</v>
      </c>
      <c r="G44" s="52">
        <f>IF(ISBLANK(U29),"",U29)</f>
        <v>2</v>
      </c>
      <c r="H44" s="53" t="str">
        <f>IF(G44-I44&gt;0,"○",IF(G44-I44=0,"△","●"))</f>
        <v>○</v>
      </c>
      <c r="I44" s="54">
        <f>IF(ISBLANK(O29),"",O29)</f>
        <v>0</v>
      </c>
      <c r="J44" s="52">
        <f>IF(ISBLANK(U16),"",U16)</f>
        <v>2</v>
      </c>
      <c r="K44" s="53" t="str">
        <f>IF(J44-L44&gt;0,"○",IF(J44-L44=0,"△","●"))</f>
        <v>○</v>
      </c>
      <c r="L44" s="54">
        <f>IF(ISBLANK(O16),"",O16)</f>
        <v>0</v>
      </c>
      <c r="M44" s="98"/>
      <c r="N44" s="99"/>
      <c r="O44" s="100"/>
      <c r="P44" s="55">
        <f>COUNTIF(D44:O44,"○")</f>
        <v>3</v>
      </c>
      <c r="Q44" s="53">
        <f>COUNTIF(D44:O44,"△")</f>
        <v>0</v>
      </c>
      <c r="R44" s="54">
        <f>COUNTIF(D44:O44,"●")</f>
        <v>0</v>
      </c>
      <c r="S44" s="56">
        <f>P44*3+Q44</f>
        <v>9</v>
      </c>
      <c r="T44" s="66">
        <f>SUM(G44,J44,D44)</f>
        <v>5</v>
      </c>
      <c r="U44" s="67">
        <f>SUM(I44,L44,F44)</f>
        <v>0</v>
      </c>
      <c r="V44" s="57">
        <f>T44-U44</f>
        <v>5</v>
      </c>
      <c r="W44" s="101">
        <v>1</v>
      </c>
      <c r="X44" s="102"/>
    </row>
  </sheetData>
  <sheetProtection/>
  <mergeCells count="122">
    <mergeCell ref="G2:X2"/>
    <mergeCell ref="A44:C44"/>
    <mergeCell ref="M44:O44"/>
    <mergeCell ref="W44:X44"/>
    <mergeCell ref="A41:C41"/>
    <mergeCell ref="D41:F41"/>
    <mergeCell ref="W41:X41"/>
    <mergeCell ref="A42:C42"/>
    <mergeCell ref="G42:I42"/>
    <mergeCell ref="W42:X42"/>
    <mergeCell ref="M33:O33"/>
    <mergeCell ref="A34:C34"/>
    <mergeCell ref="D34:F34"/>
    <mergeCell ref="W34:X34"/>
    <mergeCell ref="A43:C43"/>
    <mergeCell ref="J43:L43"/>
    <mergeCell ref="W43:X43"/>
    <mergeCell ref="A37:C37"/>
    <mergeCell ref="W37:X37"/>
    <mergeCell ref="M37:O37"/>
    <mergeCell ref="G35:I35"/>
    <mergeCell ref="J36:L36"/>
    <mergeCell ref="A33:C33"/>
    <mergeCell ref="D33:F33"/>
    <mergeCell ref="G33:I33"/>
    <mergeCell ref="J33:L33"/>
    <mergeCell ref="A35:C35"/>
    <mergeCell ref="W33:X33"/>
    <mergeCell ref="A40:C40"/>
    <mergeCell ref="D40:F40"/>
    <mergeCell ref="G40:I40"/>
    <mergeCell ref="J40:L40"/>
    <mergeCell ref="M40:O40"/>
    <mergeCell ref="W40:X40"/>
    <mergeCell ref="W35:X35"/>
    <mergeCell ref="A36:C36"/>
    <mergeCell ref="W36:X36"/>
    <mergeCell ref="N28:N30"/>
    <mergeCell ref="O28:Q28"/>
    <mergeCell ref="U28:W28"/>
    <mergeCell ref="E29:G30"/>
    <mergeCell ref="K29:M30"/>
    <mergeCell ref="O29:Q30"/>
    <mergeCell ref="U29:W30"/>
    <mergeCell ref="U25:W25"/>
    <mergeCell ref="E26:G27"/>
    <mergeCell ref="K26:M27"/>
    <mergeCell ref="O26:Q27"/>
    <mergeCell ref="U26:W27"/>
    <mergeCell ref="A28:A30"/>
    <mergeCell ref="B28:C30"/>
    <mergeCell ref="D28:D30"/>
    <mergeCell ref="E28:G28"/>
    <mergeCell ref="K28:M28"/>
    <mergeCell ref="U22:W22"/>
    <mergeCell ref="E23:G24"/>
    <mergeCell ref="A22:A24"/>
    <mergeCell ref="B22:C24"/>
    <mergeCell ref="D22:D24"/>
    <mergeCell ref="E22:G22"/>
    <mergeCell ref="K22:M22"/>
    <mergeCell ref="K23:M24"/>
    <mergeCell ref="O23:Q24"/>
    <mergeCell ref="U23:W24"/>
    <mergeCell ref="A25:A27"/>
    <mergeCell ref="B25:C27"/>
    <mergeCell ref="D25:D27"/>
    <mergeCell ref="E25:G25"/>
    <mergeCell ref="K25:M25"/>
    <mergeCell ref="N25:N27"/>
    <mergeCell ref="O25:Q25"/>
    <mergeCell ref="N22:N24"/>
    <mergeCell ref="O22:Q22"/>
    <mergeCell ref="A18:W18"/>
    <mergeCell ref="A19:A21"/>
    <mergeCell ref="B19:C21"/>
    <mergeCell ref="D19:D21"/>
    <mergeCell ref="E19:G19"/>
    <mergeCell ref="K19:M19"/>
    <mergeCell ref="N19:N21"/>
    <mergeCell ref="O19:Q19"/>
    <mergeCell ref="U19:W19"/>
    <mergeCell ref="E20:G21"/>
    <mergeCell ref="K20:M21"/>
    <mergeCell ref="O20:Q21"/>
    <mergeCell ref="U20:W21"/>
    <mergeCell ref="A12:A14"/>
    <mergeCell ref="B12:C14"/>
    <mergeCell ref="D12:D14"/>
    <mergeCell ref="E12:G12"/>
    <mergeCell ref="K12:M12"/>
    <mergeCell ref="K13:M14"/>
    <mergeCell ref="U15:W15"/>
    <mergeCell ref="E16:G17"/>
    <mergeCell ref="N12:N14"/>
    <mergeCell ref="O12:Q12"/>
    <mergeCell ref="U12:W12"/>
    <mergeCell ref="E13:G14"/>
    <mergeCell ref="O13:Q14"/>
    <mergeCell ref="K16:M17"/>
    <mergeCell ref="O16:Q17"/>
    <mergeCell ref="U16:W17"/>
    <mergeCell ref="D10:M10"/>
    <mergeCell ref="N10:W10"/>
    <mergeCell ref="U13:W14"/>
    <mergeCell ref="A15:A17"/>
    <mergeCell ref="B15:C17"/>
    <mergeCell ref="D15:D17"/>
    <mergeCell ref="E15:G15"/>
    <mergeCell ref="K15:M15"/>
    <mergeCell ref="N15:N17"/>
    <mergeCell ref="O15:Q15"/>
    <mergeCell ref="A11:C11"/>
    <mergeCell ref="D11:E11"/>
    <mergeCell ref="F11:M11"/>
    <mergeCell ref="N11:O11"/>
    <mergeCell ref="P11:W11"/>
    <mergeCell ref="A3:C3"/>
    <mergeCell ref="D3:M3"/>
    <mergeCell ref="N3:W3"/>
    <mergeCell ref="A4:C7"/>
    <mergeCell ref="A10:C10"/>
  </mergeCells>
  <conditionalFormatting sqref="H28 K28:K29 E29:E31 H30:H31 N28:N30 K31 H35 K35:K36 E36:E38 H37:H38 N35:N37 K38">
    <cfRule type="containsText" priority="2" dxfId="3" operator="containsText" text="&quot;&quot;">
      <formula>NOT(ISERROR(SEARCH("""""",E28)))</formula>
    </cfRule>
  </conditionalFormatting>
  <conditionalFormatting sqref="H34 K34:K35 E35:E37 H36:H37 N34:N36 K37 H41 K41:K42 E42:E44 H43:H44 N41:N43 K44">
    <cfRule type="containsText" priority="1" dxfId="3" operator="containsText" text="&quot;&quot;">
      <formula>NOT(ISERROR(SEARCH("""""",E34)))</formula>
    </cfRule>
  </conditionalFormatting>
  <printOptions/>
  <pageMargins left="0.69" right="0.7086614173228347" top="0.49" bottom="0.5511811023622047" header="0.39" footer="0.31496062992125984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A1">
      <selection activeCell="B1" sqref="B1"/>
    </sheetView>
  </sheetViews>
  <sheetFormatPr defaultColWidth="8.8515625" defaultRowHeight="15"/>
  <cols>
    <col min="1" max="31" width="2.57421875" style="0" customWidth="1"/>
    <col min="32" max="36" width="2.140625" style="0" customWidth="1"/>
  </cols>
  <sheetData>
    <row r="1" ht="18.75">
      <c r="A1" s="13" t="s">
        <v>99</v>
      </c>
    </row>
    <row r="2" spans="12:34" ht="18.75" customHeight="1">
      <c r="L2" s="259" t="s">
        <v>124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</row>
    <row r="3" spans="1:35" ht="21.75" customHeight="1">
      <c r="A3" s="12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2"/>
      <c r="S3" s="22"/>
      <c r="T3" s="23"/>
      <c r="U3" s="23"/>
      <c r="V3" s="23"/>
      <c r="W3" s="23"/>
      <c r="X3" s="23"/>
      <c r="Y3" s="23"/>
      <c r="Z3" s="23"/>
      <c r="AA3" s="23"/>
      <c r="AB3" s="23"/>
      <c r="AI3" s="23"/>
    </row>
    <row r="4" spans="1:33" ht="17.25" customHeight="1">
      <c r="A4" s="23" t="s">
        <v>119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60" t="s">
        <v>100</v>
      </c>
      <c r="AD4" s="260"/>
      <c r="AE4" s="260"/>
      <c r="AF4" s="260"/>
      <c r="AG4" s="260"/>
    </row>
    <row r="5" spans="1:33" ht="17.25" customHeight="1" thickBot="1">
      <c r="A5" s="23" t="s">
        <v>118</v>
      </c>
      <c r="C5" s="23"/>
      <c r="D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60" t="s">
        <v>105</v>
      </c>
      <c r="AD5" s="260"/>
      <c r="AE5" s="260"/>
      <c r="AF5" s="260"/>
      <c r="AG5" s="260"/>
    </row>
    <row r="6" spans="1:33" ht="17.25" customHeight="1">
      <c r="A6" s="23" t="s">
        <v>121</v>
      </c>
      <c r="C6" s="23"/>
      <c r="D6" s="23"/>
      <c r="F6" s="23"/>
      <c r="G6" s="23"/>
      <c r="H6" s="23"/>
      <c r="I6" s="23"/>
      <c r="J6" s="23"/>
      <c r="K6" s="23"/>
      <c r="L6" s="23"/>
      <c r="M6" s="230" t="s">
        <v>89</v>
      </c>
      <c r="N6" s="231"/>
      <c r="O6" s="231"/>
      <c r="P6" s="231"/>
      <c r="Q6" s="231"/>
      <c r="R6" s="231"/>
      <c r="S6" s="231"/>
      <c r="T6" s="231"/>
      <c r="U6" s="231"/>
      <c r="V6" s="232"/>
      <c r="W6" s="23"/>
      <c r="X6" s="23"/>
      <c r="Y6" s="23"/>
      <c r="Z6" s="23"/>
      <c r="AA6" s="23"/>
      <c r="AB6" s="23"/>
      <c r="AC6" s="258" t="s">
        <v>103</v>
      </c>
      <c r="AD6" s="258"/>
      <c r="AE6" s="258"/>
      <c r="AF6" s="258"/>
      <c r="AG6" s="258"/>
    </row>
    <row r="7" spans="1:33" ht="17.25" customHeight="1" thickBot="1">
      <c r="A7" s="23" t="s">
        <v>123</v>
      </c>
      <c r="C7" s="23"/>
      <c r="D7" s="23"/>
      <c r="F7" s="23"/>
      <c r="G7" s="23"/>
      <c r="H7" s="23"/>
      <c r="I7" s="23"/>
      <c r="J7" s="23"/>
      <c r="K7" s="23"/>
      <c r="L7" s="23"/>
      <c r="M7" s="233"/>
      <c r="N7" s="234"/>
      <c r="O7" s="234"/>
      <c r="P7" s="234"/>
      <c r="Q7" s="234"/>
      <c r="R7" s="234"/>
      <c r="S7" s="234"/>
      <c r="T7" s="234"/>
      <c r="U7" s="234"/>
      <c r="V7" s="235"/>
      <c r="W7" s="23"/>
      <c r="X7" s="23"/>
      <c r="Y7" s="23"/>
      <c r="Z7" s="23"/>
      <c r="AA7" s="23"/>
      <c r="AB7" s="23"/>
      <c r="AC7" s="258" t="s">
        <v>104</v>
      </c>
      <c r="AD7" s="258"/>
      <c r="AE7" s="258"/>
      <c r="AF7" s="258"/>
      <c r="AG7" s="258"/>
    </row>
    <row r="8" spans="3:33" ht="14.25" thickBot="1">
      <c r="C8" s="23"/>
      <c r="E8" s="23"/>
      <c r="F8" s="23"/>
      <c r="G8" s="23"/>
      <c r="H8" s="23"/>
      <c r="I8" s="23"/>
      <c r="J8" s="87"/>
      <c r="K8" s="87"/>
      <c r="L8" s="87"/>
      <c r="M8" s="87"/>
      <c r="N8" s="87"/>
      <c r="O8" s="87"/>
      <c r="P8" s="87"/>
      <c r="Q8" s="89"/>
      <c r="R8" s="24"/>
      <c r="S8" s="24"/>
      <c r="T8" s="24"/>
      <c r="U8" s="24"/>
      <c r="V8" s="24"/>
      <c r="W8" s="24"/>
      <c r="X8" s="24"/>
      <c r="Y8" s="24"/>
      <c r="Z8" s="23"/>
      <c r="AA8" s="23"/>
      <c r="AB8" s="23"/>
      <c r="AC8" s="258" t="s">
        <v>101</v>
      </c>
      <c r="AD8" s="258"/>
      <c r="AE8" s="258"/>
      <c r="AF8" s="258"/>
      <c r="AG8" s="258"/>
    </row>
    <row r="9" spans="2:33" ht="13.5">
      <c r="B9" s="23"/>
      <c r="C9" s="23"/>
      <c r="D9" s="23"/>
      <c r="E9" s="23"/>
      <c r="F9" s="23"/>
      <c r="G9" s="23"/>
      <c r="H9" s="23"/>
      <c r="I9" s="83"/>
      <c r="J9" s="180" t="s">
        <v>31</v>
      </c>
      <c r="K9" s="180"/>
      <c r="L9" s="180"/>
      <c r="M9" s="180"/>
      <c r="N9" s="180"/>
      <c r="O9" s="180"/>
      <c r="P9" s="180"/>
      <c r="Q9" s="180"/>
      <c r="R9" s="182"/>
      <c r="S9" s="182"/>
      <c r="T9" s="182"/>
      <c r="U9" s="182"/>
      <c r="V9" s="182"/>
      <c r="W9" s="182"/>
      <c r="X9" s="182"/>
      <c r="Y9" s="186"/>
      <c r="Z9" s="26"/>
      <c r="AA9" s="23"/>
      <c r="AB9" s="23"/>
      <c r="AC9" s="258" t="s">
        <v>102</v>
      </c>
      <c r="AD9" s="258"/>
      <c r="AE9" s="258"/>
      <c r="AF9" s="258"/>
      <c r="AG9" s="258"/>
    </row>
    <row r="10" spans="2:29" ht="13.5">
      <c r="B10" s="23"/>
      <c r="C10" s="23"/>
      <c r="D10" s="23"/>
      <c r="E10" s="23"/>
      <c r="F10" s="23"/>
      <c r="G10" s="23"/>
      <c r="H10" s="23"/>
      <c r="I10" s="83"/>
      <c r="J10" s="32"/>
      <c r="K10" s="32"/>
      <c r="L10" s="32"/>
      <c r="M10" s="32"/>
      <c r="N10" s="32"/>
      <c r="O10" s="32"/>
      <c r="P10" s="79">
        <v>0</v>
      </c>
      <c r="Q10" s="177" t="s">
        <v>67</v>
      </c>
      <c r="R10" s="177"/>
      <c r="S10" s="27">
        <v>0</v>
      </c>
      <c r="T10" s="32"/>
      <c r="U10" s="32"/>
      <c r="V10" s="32"/>
      <c r="W10" s="32"/>
      <c r="X10" s="32"/>
      <c r="Y10" s="84"/>
      <c r="Z10" s="23"/>
      <c r="AA10" s="23"/>
      <c r="AB10" s="23"/>
      <c r="AC10" s="23"/>
    </row>
    <row r="11" spans="2:29" ht="13.5">
      <c r="B11" s="23"/>
      <c r="C11" s="23"/>
      <c r="D11" s="23"/>
      <c r="E11" s="23"/>
      <c r="F11" s="23"/>
      <c r="G11" s="23"/>
      <c r="H11" s="23"/>
      <c r="I11" s="83"/>
      <c r="J11" s="32"/>
      <c r="K11" s="32"/>
      <c r="L11" s="32"/>
      <c r="M11" s="32"/>
      <c r="O11" s="32">
        <v>2</v>
      </c>
      <c r="P11" s="79">
        <v>1</v>
      </c>
      <c r="Q11" s="177" t="s">
        <v>68</v>
      </c>
      <c r="R11" s="177"/>
      <c r="S11" s="27">
        <v>0</v>
      </c>
      <c r="T11" s="32">
        <v>0</v>
      </c>
      <c r="U11" s="32"/>
      <c r="V11" s="32"/>
      <c r="W11" s="32"/>
      <c r="X11" s="32"/>
      <c r="Y11" s="84"/>
      <c r="Z11" s="23"/>
      <c r="AA11" s="23"/>
      <c r="AB11" s="23"/>
      <c r="AC11" s="23"/>
    </row>
    <row r="12" spans="2:29" ht="13.5">
      <c r="B12" s="23"/>
      <c r="C12" s="23"/>
      <c r="D12" s="23"/>
      <c r="E12" s="23"/>
      <c r="F12" s="23"/>
      <c r="G12" s="23"/>
      <c r="H12" s="23"/>
      <c r="I12" s="83"/>
      <c r="J12" s="32"/>
      <c r="K12" s="32"/>
      <c r="L12" s="32"/>
      <c r="M12" s="32"/>
      <c r="N12" s="32"/>
      <c r="O12" s="32"/>
      <c r="P12" s="79">
        <v>1</v>
      </c>
      <c r="Q12" s="177" t="s">
        <v>69</v>
      </c>
      <c r="R12" s="177"/>
      <c r="S12" s="27">
        <v>0</v>
      </c>
      <c r="T12" s="32"/>
      <c r="U12" s="32"/>
      <c r="V12" s="32"/>
      <c r="W12" s="32"/>
      <c r="X12" s="32"/>
      <c r="Y12" s="84"/>
      <c r="Z12" s="23"/>
      <c r="AA12" s="23"/>
      <c r="AB12" s="23"/>
      <c r="AC12" s="23"/>
    </row>
    <row r="13" spans="2:29" ht="13.5">
      <c r="B13" s="23"/>
      <c r="C13" s="23"/>
      <c r="D13" s="23"/>
      <c r="E13" s="23"/>
      <c r="F13" s="23"/>
      <c r="G13" s="23"/>
      <c r="H13" s="23"/>
      <c r="I13" s="83"/>
      <c r="J13" s="23"/>
      <c r="K13" s="23"/>
      <c r="L13" s="23"/>
      <c r="M13" s="23"/>
      <c r="N13" s="23"/>
      <c r="O13" s="23"/>
      <c r="P13" s="23">
        <v>0</v>
      </c>
      <c r="Q13" s="185" t="s">
        <v>82</v>
      </c>
      <c r="R13" s="185"/>
      <c r="S13" s="80">
        <v>0</v>
      </c>
      <c r="T13" s="23"/>
      <c r="U13" s="23"/>
      <c r="V13" s="23"/>
      <c r="W13" s="23"/>
      <c r="X13" s="23"/>
      <c r="Y13" s="83"/>
      <c r="Z13" s="23"/>
      <c r="AA13" s="23"/>
      <c r="AB13" s="23"/>
      <c r="AC13" s="23"/>
    </row>
    <row r="14" spans="2:29" ht="14.25" thickBot="1">
      <c r="B14" s="23"/>
      <c r="C14" s="23"/>
      <c r="D14" s="23"/>
      <c r="E14" s="23"/>
      <c r="F14" s="24"/>
      <c r="G14" s="24"/>
      <c r="H14" s="24"/>
      <c r="I14" s="85"/>
      <c r="J14" s="86"/>
      <c r="K14" s="87"/>
      <c r="L14" s="87"/>
      <c r="M14" s="87"/>
      <c r="N14" s="23"/>
      <c r="O14" s="23"/>
      <c r="P14" s="23">
        <v>0</v>
      </c>
      <c r="Q14" s="236" t="s">
        <v>83</v>
      </c>
      <c r="R14" s="236"/>
      <c r="S14" s="80">
        <v>0</v>
      </c>
      <c r="T14" s="23"/>
      <c r="U14" s="23"/>
      <c r="V14" s="87"/>
      <c r="W14" s="87"/>
      <c r="X14" s="87"/>
      <c r="Y14" s="89"/>
      <c r="Z14" s="24"/>
      <c r="AA14" s="24"/>
      <c r="AB14" s="24"/>
      <c r="AC14" s="24"/>
    </row>
    <row r="15" spans="2:33" ht="13.5">
      <c r="B15" s="23"/>
      <c r="C15" s="23"/>
      <c r="D15" s="23"/>
      <c r="E15" s="83"/>
      <c r="F15" s="182" t="s">
        <v>32</v>
      </c>
      <c r="G15" s="182"/>
      <c r="H15" s="182"/>
      <c r="I15" s="182"/>
      <c r="J15" s="180"/>
      <c r="K15" s="180"/>
      <c r="L15" s="180"/>
      <c r="M15" s="181"/>
      <c r="N15" s="23"/>
      <c r="O15" s="23"/>
      <c r="P15" s="23"/>
      <c r="Q15" s="184" t="s">
        <v>70</v>
      </c>
      <c r="R15" s="184"/>
      <c r="S15" s="23"/>
      <c r="T15" s="23"/>
      <c r="U15" s="83"/>
      <c r="V15" s="180" t="s">
        <v>33</v>
      </c>
      <c r="W15" s="180"/>
      <c r="X15" s="180"/>
      <c r="Y15" s="180"/>
      <c r="Z15" s="182"/>
      <c r="AA15" s="182"/>
      <c r="AB15" s="182"/>
      <c r="AC15" s="186"/>
      <c r="AD15" s="23"/>
      <c r="AE15" s="23"/>
      <c r="AF15" s="23"/>
      <c r="AG15" s="23"/>
    </row>
    <row r="16" spans="2:33" ht="13.5">
      <c r="B16" s="23"/>
      <c r="C16" s="23"/>
      <c r="D16" s="23"/>
      <c r="E16" s="83"/>
      <c r="F16" s="32"/>
      <c r="G16" s="32"/>
      <c r="H16" s="79">
        <v>0</v>
      </c>
      <c r="I16" s="177" t="s">
        <v>67</v>
      </c>
      <c r="J16" s="177"/>
      <c r="K16" s="27">
        <v>0</v>
      </c>
      <c r="L16" s="32"/>
      <c r="M16" s="84"/>
      <c r="N16" s="23"/>
      <c r="O16" s="23"/>
      <c r="P16" s="23"/>
      <c r="Q16" s="23"/>
      <c r="R16" s="23"/>
      <c r="S16" s="23"/>
      <c r="T16" s="23"/>
      <c r="U16" s="83"/>
      <c r="V16" s="32"/>
      <c r="W16" s="32"/>
      <c r="X16" s="79">
        <v>0</v>
      </c>
      <c r="Y16" s="177" t="s">
        <v>67</v>
      </c>
      <c r="Z16" s="177"/>
      <c r="AA16" s="27">
        <v>1</v>
      </c>
      <c r="AB16" s="32"/>
      <c r="AC16" s="84"/>
      <c r="AD16" s="23"/>
      <c r="AE16" s="23"/>
      <c r="AF16" s="23"/>
      <c r="AG16" s="23"/>
    </row>
    <row r="17" spans="2:36" ht="13.5">
      <c r="B17" s="23"/>
      <c r="C17" s="23"/>
      <c r="D17" s="23"/>
      <c r="E17" s="83"/>
      <c r="F17" s="32"/>
      <c r="G17" s="32">
        <v>0</v>
      </c>
      <c r="H17" s="79">
        <v>0</v>
      </c>
      <c r="I17" s="177" t="s">
        <v>68</v>
      </c>
      <c r="J17" s="177"/>
      <c r="K17" s="27">
        <v>1</v>
      </c>
      <c r="L17" s="32">
        <v>2</v>
      </c>
      <c r="M17" s="84"/>
      <c r="N17" s="23"/>
      <c r="O17" s="23"/>
      <c r="P17" s="23"/>
      <c r="Q17" s="23"/>
      <c r="R17" s="23"/>
      <c r="S17" s="23"/>
      <c r="T17" s="23"/>
      <c r="U17" s="83"/>
      <c r="V17" s="32"/>
      <c r="W17" s="32">
        <v>1</v>
      </c>
      <c r="X17" s="79">
        <v>1</v>
      </c>
      <c r="Y17" s="177" t="s">
        <v>68</v>
      </c>
      <c r="Z17" s="177"/>
      <c r="AA17" s="27">
        <v>0</v>
      </c>
      <c r="AB17" s="32">
        <v>1</v>
      </c>
      <c r="AC17" s="84"/>
      <c r="AD17" s="23"/>
      <c r="AE17" s="23"/>
      <c r="AF17" s="23"/>
      <c r="AG17" s="23"/>
      <c r="AI17" s="27"/>
      <c r="AJ17" s="27"/>
    </row>
    <row r="18" spans="2:36" ht="13.5">
      <c r="B18" s="23"/>
      <c r="C18" s="23"/>
      <c r="D18" s="23"/>
      <c r="E18" s="83"/>
      <c r="F18" s="32"/>
      <c r="G18" s="32"/>
      <c r="H18" s="79">
        <v>0</v>
      </c>
      <c r="I18" s="177" t="s">
        <v>69</v>
      </c>
      <c r="J18" s="177"/>
      <c r="K18" s="27">
        <v>1</v>
      </c>
      <c r="L18" s="32"/>
      <c r="M18" s="84"/>
      <c r="N18" s="23"/>
      <c r="O18" s="23"/>
      <c r="P18" s="23"/>
      <c r="Q18" s="23"/>
      <c r="R18" s="23"/>
      <c r="S18" s="23"/>
      <c r="T18" s="23"/>
      <c r="U18" s="83"/>
      <c r="V18" s="32"/>
      <c r="W18" s="32"/>
      <c r="X18" s="79">
        <v>0</v>
      </c>
      <c r="Y18" s="177" t="s">
        <v>69</v>
      </c>
      <c r="Z18" s="177"/>
      <c r="AA18" s="27">
        <v>0</v>
      </c>
      <c r="AB18" s="32"/>
      <c r="AC18" s="84"/>
      <c r="AD18" s="23"/>
      <c r="AE18" s="23"/>
      <c r="AF18" s="23"/>
      <c r="AG18" s="23"/>
      <c r="AI18" s="33"/>
      <c r="AJ18" s="33"/>
    </row>
    <row r="19" spans="2:36" ht="13.5">
      <c r="B19" s="23"/>
      <c r="C19" s="23"/>
      <c r="D19" s="23"/>
      <c r="E19" s="83"/>
      <c r="F19" s="23"/>
      <c r="G19" s="23"/>
      <c r="H19" s="23"/>
      <c r="I19" s="184" t="s">
        <v>70</v>
      </c>
      <c r="J19" s="184"/>
      <c r="K19" s="23"/>
      <c r="L19" s="23"/>
      <c r="M19" s="83"/>
      <c r="N19" s="23"/>
      <c r="O19" s="23"/>
      <c r="P19" s="23"/>
      <c r="Q19" s="23"/>
      <c r="R19" s="23"/>
      <c r="S19" s="23"/>
      <c r="T19" s="23"/>
      <c r="U19" s="83"/>
      <c r="V19" s="23"/>
      <c r="W19" s="23"/>
      <c r="X19" s="23">
        <v>2</v>
      </c>
      <c r="Y19" s="184" t="s">
        <v>70</v>
      </c>
      <c r="Z19" s="184"/>
      <c r="AA19" s="23">
        <v>1</v>
      </c>
      <c r="AB19" s="23"/>
      <c r="AC19" s="83"/>
      <c r="AD19" s="23"/>
      <c r="AE19" s="23"/>
      <c r="AF19" s="23"/>
      <c r="AG19" s="23"/>
      <c r="AI19" s="33"/>
      <c r="AJ19" s="33"/>
    </row>
    <row r="20" spans="2:36" ht="14.25" thickBot="1">
      <c r="B20" s="23"/>
      <c r="C20" s="23"/>
      <c r="D20" s="24"/>
      <c r="E20" s="85"/>
      <c r="F20" s="86"/>
      <c r="G20" s="87"/>
      <c r="H20" s="23"/>
      <c r="I20" s="23"/>
      <c r="J20" s="23"/>
      <c r="K20" s="23"/>
      <c r="L20" s="87"/>
      <c r="M20" s="89"/>
      <c r="N20" s="23"/>
      <c r="O20" s="23"/>
      <c r="P20" s="23"/>
      <c r="Q20" s="23"/>
      <c r="R20" s="23"/>
      <c r="S20" s="23"/>
      <c r="T20" s="87"/>
      <c r="U20" s="89"/>
      <c r="V20" s="24"/>
      <c r="W20" s="24"/>
      <c r="X20" s="23"/>
      <c r="Y20" s="23"/>
      <c r="Z20" s="23"/>
      <c r="AA20" s="23"/>
      <c r="AB20" s="87"/>
      <c r="AC20" s="89"/>
      <c r="AD20" s="24"/>
      <c r="AE20" s="24"/>
      <c r="AF20" s="23"/>
      <c r="AG20" s="23"/>
      <c r="AI20" s="27"/>
      <c r="AJ20" s="27"/>
    </row>
    <row r="21" spans="2:36" ht="13.5">
      <c r="B21" s="23"/>
      <c r="C21" s="25"/>
      <c r="D21" s="180" t="s">
        <v>34</v>
      </c>
      <c r="E21" s="180"/>
      <c r="F21" s="180"/>
      <c r="G21" s="181"/>
      <c r="H21" s="23"/>
      <c r="I21" s="23"/>
      <c r="J21" s="23"/>
      <c r="K21" s="83"/>
      <c r="L21" s="180" t="s">
        <v>35</v>
      </c>
      <c r="M21" s="180"/>
      <c r="N21" s="182"/>
      <c r="O21" s="183"/>
      <c r="P21" s="23"/>
      <c r="Q21" s="23"/>
      <c r="R21" s="23"/>
      <c r="S21" s="83"/>
      <c r="T21" s="180" t="s">
        <v>36</v>
      </c>
      <c r="U21" s="180"/>
      <c r="V21" s="182"/>
      <c r="W21" s="183"/>
      <c r="X21" s="23"/>
      <c r="Y21" s="23"/>
      <c r="Z21" s="23"/>
      <c r="AA21" s="83"/>
      <c r="AB21" s="180" t="s">
        <v>37</v>
      </c>
      <c r="AC21" s="180"/>
      <c r="AD21" s="182"/>
      <c r="AE21" s="183"/>
      <c r="AF21" s="23"/>
      <c r="AG21" s="23"/>
      <c r="AI21" s="27"/>
      <c r="AJ21" s="27"/>
    </row>
    <row r="22" spans="2:36" ht="13.5">
      <c r="B22" s="23"/>
      <c r="C22" s="82"/>
      <c r="D22" s="79">
        <v>0</v>
      </c>
      <c r="E22" s="177" t="s">
        <v>67</v>
      </c>
      <c r="F22" s="177"/>
      <c r="G22" s="88">
        <v>0</v>
      </c>
      <c r="H22" s="32"/>
      <c r="I22" s="23"/>
      <c r="J22" s="23"/>
      <c r="K22" s="84"/>
      <c r="L22" s="79">
        <v>0</v>
      </c>
      <c r="M22" s="177" t="s">
        <v>67</v>
      </c>
      <c r="N22" s="177"/>
      <c r="O22" s="78">
        <v>0</v>
      </c>
      <c r="P22" s="32"/>
      <c r="Q22" s="23"/>
      <c r="R22" s="23"/>
      <c r="S22" s="84"/>
      <c r="T22" s="79">
        <v>0</v>
      </c>
      <c r="U22" s="177" t="s">
        <v>67</v>
      </c>
      <c r="V22" s="177"/>
      <c r="W22" s="78">
        <v>0</v>
      </c>
      <c r="X22" s="32"/>
      <c r="Y22" s="23"/>
      <c r="Z22" s="23"/>
      <c r="AA22" s="84"/>
      <c r="AB22" s="79">
        <v>3</v>
      </c>
      <c r="AC22" s="177" t="s">
        <v>67</v>
      </c>
      <c r="AD22" s="177"/>
      <c r="AE22" s="78">
        <v>0</v>
      </c>
      <c r="AF22" s="32"/>
      <c r="AG22" s="23"/>
      <c r="AI22" s="26"/>
      <c r="AJ22" s="26"/>
    </row>
    <row r="23" spans="2:33" ht="13.5">
      <c r="B23" s="23"/>
      <c r="C23" s="82">
        <v>0</v>
      </c>
      <c r="D23" s="79">
        <v>0</v>
      </c>
      <c r="E23" s="177" t="s">
        <v>68</v>
      </c>
      <c r="F23" s="177"/>
      <c r="G23" s="88">
        <v>0</v>
      </c>
      <c r="H23" s="32">
        <v>1</v>
      </c>
      <c r="I23" s="23"/>
      <c r="J23" s="23"/>
      <c r="K23" s="84">
        <v>5</v>
      </c>
      <c r="L23" s="79">
        <v>3</v>
      </c>
      <c r="M23" s="177" t="s">
        <v>68</v>
      </c>
      <c r="N23" s="177"/>
      <c r="O23" s="78">
        <v>0</v>
      </c>
      <c r="P23" s="32">
        <v>0</v>
      </c>
      <c r="Q23" s="23"/>
      <c r="R23" s="23"/>
      <c r="S23" s="84">
        <v>0</v>
      </c>
      <c r="T23" s="79">
        <v>1</v>
      </c>
      <c r="U23" s="177" t="s">
        <v>68</v>
      </c>
      <c r="V23" s="177"/>
      <c r="W23" s="78">
        <v>0</v>
      </c>
      <c r="X23" s="32">
        <v>0</v>
      </c>
      <c r="Y23" s="23"/>
      <c r="Z23" s="23"/>
      <c r="AA23" s="84">
        <v>3</v>
      </c>
      <c r="AB23" s="79">
        <v>0</v>
      </c>
      <c r="AC23" s="177" t="s">
        <v>68</v>
      </c>
      <c r="AD23" s="177"/>
      <c r="AE23" s="78">
        <v>0</v>
      </c>
      <c r="AF23" s="32">
        <v>0</v>
      </c>
      <c r="AG23" s="23"/>
    </row>
    <row r="24" spans="2:33" ht="13.5">
      <c r="B24" s="23"/>
      <c r="C24" s="82"/>
      <c r="D24" s="79">
        <v>0</v>
      </c>
      <c r="E24" s="177" t="s">
        <v>69</v>
      </c>
      <c r="F24" s="177"/>
      <c r="G24" s="88">
        <v>1</v>
      </c>
      <c r="H24" s="32"/>
      <c r="I24" s="23"/>
      <c r="J24" s="23"/>
      <c r="K24" s="84"/>
      <c r="L24" s="79">
        <v>2</v>
      </c>
      <c r="M24" s="177" t="s">
        <v>69</v>
      </c>
      <c r="N24" s="177"/>
      <c r="O24" s="78">
        <v>0</v>
      </c>
      <c r="P24" s="32"/>
      <c r="Q24" s="23"/>
      <c r="R24" s="23"/>
      <c r="S24" s="84"/>
      <c r="T24" s="79">
        <v>0</v>
      </c>
      <c r="U24" s="177" t="s">
        <v>69</v>
      </c>
      <c r="V24" s="177"/>
      <c r="W24" s="78">
        <v>0</v>
      </c>
      <c r="X24" s="32"/>
      <c r="Y24" s="23"/>
      <c r="Z24" s="23"/>
      <c r="AA24" s="84"/>
      <c r="AB24" s="79">
        <v>0</v>
      </c>
      <c r="AC24" s="177" t="s">
        <v>69</v>
      </c>
      <c r="AD24" s="177"/>
      <c r="AE24" s="78">
        <v>0</v>
      </c>
      <c r="AF24" s="32"/>
      <c r="AG24" s="23"/>
    </row>
    <row r="25" spans="2:33" ht="13.5">
      <c r="B25" s="23"/>
      <c r="C25" s="25"/>
      <c r="D25" s="26"/>
      <c r="E25" s="178" t="s">
        <v>70</v>
      </c>
      <c r="F25" s="178"/>
      <c r="G25" s="83"/>
      <c r="H25" s="23"/>
      <c r="I25" s="23"/>
      <c r="J25" s="23"/>
      <c r="K25" s="83"/>
      <c r="L25" s="26">
        <v>0</v>
      </c>
      <c r="M25" s="178" t="s">
        <v>70</v>
      </c>
      <c r="N25" s="178"/>
      <c r="O25" s="78">
        <v>0</v>
      </c>
      <c r="P25" s="23"/>
      <c r="Q25" s="23"/>
      <c r="R25" s="23"/>
      <c r="S25" s="83"/>
      <c r="T25" s="26"/>
      <c r="U25" s="178" t="s">
        <v>70</v>
      </c>
      <c r="V25" s="178"/>
      <c r="W25" s="78"/>
      <c r="X25" s="23"/>
      <c r="Y25" s="23"/>
      <c r="Z25" s="23"/>
      <c r="AA25" s="83"/>
      <c r="AB25" s="26"/>
      <c r="AC25" s="178" t="s">
        <v>70</v>
      </c>
      <c r="AD25" s="178"/>
      <c r="AE25" s="25"/>
      <c r="AF25" s="23"/>
      <c r="AG25" s="23"/>
    </row>
    <row r="26" spans="2:33" ht="13.5">
      <c r="B26" s="23"/>
      <c r="C26" s="81"/>
      <c r="D26" s="23"/>
      <c r="E26" s="23"/>
      <c r="F26" s="23"/>
      <c r="G26" s="83"/>
      <c r="H26" s="23"/>
      <c r="I26" s="23"/>
      <c r="J26" s="23"/>
      <c r="K26" s="85"/>
      <c r="L26" s="26"/>
      <c r="M26" s="26"/>
      <c r="N26" s="26"/>
      <c r="O26" s="25"/>
      <c r="P26" s="23"/>
      <c r="Q26" s="23"/>
      <c r="R26" s="23"/>
      <c r="S26" s="85"/>
      <c r="T26" s="23"/>
      <c r="U26" s="23"/>
      <c r="V26" s="23"/>
      <c r="W26" s="25"/>
      <c r="X26" s="23"/>
      <c r="Y26" s="23"/>
      <c r="Z26" s="23"/>
      <c r="AA26" s="85"/>
      <c r="AB26" s="23"/>
      <c r="AC26" s="23"/>
      <c r="AD26" s="23"/>
      <c r="AE26" s="25"/>
      <c r="AF26" s="23"/>
      <c r="AG26" s="23"/>
    </row>
    <row r="27" spans="2:36" ht="13.5">
      <c r="B27" s="26"/>
      <c r="C27" s="168" t="s">
        <v>38</v>
      </c>
      <c r="D27" s="169"/>
      <c r="E27" s="23"/>
      <c r="F27" s="23"/>
      <c r="G27" s="168" t="s">
        <v>39</v>
      </c>
      <c r="H27" s="169"/>
      <c r="I27" s="23"/>
      <c r="J27" s="23"/>
      <c r="K27" s="168" t="s">
        <v>40</v>
      </c>
      <c r="L27" s="169"/>
      <c r="M27" s="28"/>
      <c r="N27" s="25"/>
      <c r="O27" s="168" t="s">
        <v>41</v>
      </c>
      <c r="P27" s="169"/>
      <c r="Q27" s="23"/>
      <c r="R27" s="23"/>
      <c r="S27" s="168" t="s">
        <v>42</v>
      </c>
      <c r="T27" s="169"/>
      <c r="U27" s="23"/>
      <c r="V27" s="23"/>
      <c r="W27" s="168" t="s">
        <v>43</v>
      </c>
      <c r="X27" s="169"/>
      <c r="Y27" s="23"/>
      <c r="Z27" s="23"/>
      <c r="AA27" s="168" t="s">
        <v>44</v>
      </c>
      <c r="AB27" s="169"/>
      <c r="AC27" s="23"/>
      <c r="AD27" s="23"/>
      <c r="AE27" s="168" t="s">
        <v>45</v>
      </c>
      <c r="AF27" s="169"/>
      <c r="AG27" s="23"/>
      <c r="AH27" s="23"/>
      <c r="AI27" s="23"/>
      <c r="AJ27" s="23"/>
    </row>
    <row r="28" spans="2:36" ht="13.5">
      <c r="B28" s="26"/>
      <c r="C28" s="150" t="s">
        <v>106</v>
      </c>
      <c r="D28" s="151"/>
      <c r="E28" s="23"/>
      <c r="F28" s="23"/>
      <c r="G28" s="150" t="s">
        <v>108</v>
      </c>
      <c r="H28" s="151"/>
      <c r="I28" s="23"/>
      <c r="J28" s="23"/>
      <c r="K28" s="206" t="s">
        <v>109</v>
      </c>
      <c r="L28" s="207"/>
      <c r="M28" s="23"/>
      <c r="N28" s="23"/>
      <c r="O28" s="150" t="s">
        <v>111</v>
      </c>
      <c r="P28" s="151"/>
      <c r="Q28" s="23"/>
      <c r="R28" s="23"/>
      <c r="S28" s="150" t="s">
        <v>112</v>
      </c>
      <c r="T28" s="151"/>
      <c r="U28" s="23"/>
      <c r="V28" s="23"/>
      <c r="W28" s="150" t="s">
        <v>113</v>
      </c>
      <c r="X28" s="151"/>
      <c r="Y28" s="23"/>
      <c r="Z28" s="23"/>
      <c r="AA28" s="212" t="s">
        <v>114</v>
      </c>
      <c r="AB28" s="213"/>
      <c r="AC28" s="23"/>
      <c r="AD28" s="23"/>
      <c r="AE28" s="150" t="s">
        <v>115</v>
      </c>
      <c r="AF28" s="151"/>
      <c r="AG28" s="23"/>
      <c r="AH28" s="23"/>
      <c r="AI28" s="23"/>
      <c r="AJ28" s="23"/>
    </row>
    <row r="29" spans="2:36" ht="13.5">
      <c r="B29" s="26"/>
      <c r="C29" s="152"/>
      <c r="D29" s="153"/>
      <c r="E29" s="23"/>
      <c r="F29" s="23"/>
      <c r="G29" s="152"/>
      <c r="H29" s="153"/>
      <c r="I29" s="23"/>
      <c r="J29" s="23"/>
      <c r="K29" s="208"/>
      <c r="L29" s="209"/>
      <c r="M29" s="23"/>
      <c r="N29" s="23"/>
      <c r="O29" s="152"/>
      <c r="P29" s="153"/>
      <c r="Q29" s="23"/>
      <c r="R29" s="23"/>
      <c r="S29" s="152"/>
      <c r="T29" s="153"/>
      <c r="U29" s="23"/>
      <c r="V29" s="23"/>
      <c r="W29" s="152"/>
      <c r="X29" s="153"/>
      <c r="Y29" s="23"/>
      <c r="Z29" s="23"/>
      <c r="AA29" s="214"/>
      <c r="AB29" s="215"/>
      <c r="AC29" s="23"/>
      <c r="AD29" s="23"/>
      <c r="AE29" s="152"/>
      <c r="AF29" s="153"/>
      <c r="AG29" s="23"/>
      <c r="AH29" s="23"/>
      <c r="AI29" s="23"/>
      <c r="AJ29" s="23"/>
    </row>
    <row r="30" spans="2:36" ht="13.5">
      <c r="B30" s="26"/>
      <c r="C30" s="152"/>
      <c r="D30" s="153"/>
      <c r="E30" s="23"/>
      <c r="F30" s="23"/>
      <c r="G30" s="152"/>
      <c r="H30" s="153"/>
      <c r="I30" s="23"/>
      <c r="J30" s="23"/>
      <c r="K30" s="208"/>
      <c r="L30" s="209"/>
      <c r="M30" s="23"/>
      <c r="N30" s="23"/>
      <c r="O30" s="152"/>
      <c r="P30" s="153"/>
      <c r="Q30" s="23"/>
      <c r="R30" s="23"/>
      <c r="S30" s="152"/>
      <c r="T30" s="153"/>
      <c r="U30" s="23"/>
      <c r="V30" s="23"/>
      <c r="W30" s="152"/>
      <c r="X30" s="153"/>
      <c r="Y30" s="23"/>
      <c r="Z30" s="23"/>
      <c r="AA30" s="214"/>
      <c r="AB30" s="215"/>
      <c r="AC30" s="23"/>
      <c r="AD30" s="23"/>
      <c r="AE30" s="152"/>
      <c r="AF30" s="153"/>
      <c r="AG30" s="23"/>
      <c r="AH30" s="23"/>
      <c r="AI30" s="23"/>
      <c r="AJ30" s="23"/>
    </row>
    <row r="31" spans="2:36" ht="13.5">
      <c r="B31" s="26"/>
      <c r="C31" s="152"/>
      <c r="D31" s="153"/>
      <c r="E31" s="23"/>
      <c r="F31" s="23"/>
      <c r="G31" s="152"/>
      <c r="H31" s="153"/>
      <c r="I31" s="23"/>
      <c r="J31" s="23"/>
      <c r="K31" s="208"/>
      <c r="L31" s="209"/>
      <c r="M31" s="23"/>
      <c r="N31" s="23"/>
      <c r="O31" s="152"/>
      <c r="P31" s="153"/>
      <c r="Q31" s="23"/>
      <c r="R31" s="23"/>
      <c r="S31" s="152"/>
      <c r="T31" s="153"/>
      <c r="U31" s="23"/>
      <c r="V31" s="23"/>
      <c r="W31" s="152"/>
      <c r="X31" s="153"/>
      <c r="Y31" s="23"/>
      <c r="Z31" s="23"/>
      <c r="AA31" s="214"/>
      <c r="AB31" s="215"/>
      <c r="AC31" s="23"/>
      <c r="AD31" s="23"/>
      <c r="AE31" s="152"/>
      <c r="AF31" s="153"/>
      <c r="AG31" s="23"/>
      <c r="AH31" s="23"/>
      <c r="AI31" s="23"/>
      <c r="AJ31" s="23"/>
    </row>
    <row r="32" spans="2:36" ht="13.5">
      <c r="B32" s="26"/>
      <c r="C32" s="152"/>
      <c r="D32" s="153"/>
      <c r="E32" s="23"/>
      <c r="F32" s="23"/>
      <c r="G32" s="152"/>
      <c r="H32" s="153"/>
      <c r="I32" s="23"/>
      <c r="J32" s="23"/>
      <c r="K32" s="208"/>
      <c r="L32" s="209"/>
      <c r="M32" s="23"/>
      <c r="N32" s="23"/>
      <c r="O32" s="152"/>
      <c r="P32" s="153"/>
      <c r="Q32" s="23"/>
      <c r="R32" s="23"/>
      <c r="S32" s="152"/>
      <c r="T32" s="153"/>
      <c r="U32" s="23"/>
      <c r="V32" s="23"/>
      <c r="W32" s="152"/>
      <c r="X32" s="153"/>
      <c r="Y32" s="23"/>
      <c r="Z32" s="23"/>
      <c r="AA32" s="214"/>
      <c r="AB32" s="215"/>
      <c r="AC32" s="23"/>
      <c r="AD32" s="23"/>
      <c r="AE32" s="152"/>
      <c r="AF32" s="153"/>
      <c r="AG32" s="23"/>
      <c r="AH32" s="23"/>
      <c r="AI32" s="23"/>
      <c r="AJ32" s="23"/>
    </row>
    <row r="33" spans="2:36" ht="13.5">
      <c r="B33" s="26"/>
      <c r="C33" s="152"/>
      <c r="D33" s="153"/>
      <c r="E33" s="23"/>
      <c r="F33" s="23"/>
      <c r="G33" s="152"/>
      <c r="H33" s="153"/>
      <c r="I33" s="23"/>
      <c r="J33" s="23"/>
      <c r="K33" s="208"/>
      <c r="L33" s="209"/>
      <c r="M33" s="23"/>
      <c r="N33" s="23"/>
      <c r="O33" s="152"/>
      <c r="P33" s="153"/>
      <c r="Q33" s="23"/>
      <c r="R33" s="23"/>
      <c r="S33" s="152"/>
      <c r="T33" s="153"/>
      <c r="U33" s="23"/>
      <c r="V33" s="23"/>
      <c r="W33" s="152"/>
      <c r="X33" s="153"/>
      <c r="Y33" s="23"/>
      <c r="Z33" s="23"/>
      <c r="AA33" s="214"/>
      <c r="AB33" s="215"/>
      <c r="AC33" s="23"/>
      <c r="AD33" s="23"/>
      <c r="AE33" s="152"/>
      <c r="AF33" s="153"/>
      <c r="AG33" s="23"/>
      <c r="AH33" s="23"/>
      <c r="AI33" s="23"/>
      <c r="AJ33" s="23"/>
    </row>
    <row r="34" spans="2:36" ht="13.5">
      <c r="B34" s="26"/>
      <c r="C34" s="152"/>
      <c r="D34" s="153"/>
      <c r="E34" s="23"/>
      <c r="F34" s="23"/>
      <c r="G34" s="152"/>
      <c r="H34" s="153"/>
      <c r="I34" s="23"/>
      <c r="J34" s="23"/>
      <c r="K34" s="208"/>
      <c r="L34" s="209"/>
      <c r="M34" s="23"/>
      <c r="N34" s="23"/>
      <c r="O34" s="152"/>
      <c r="P34" s="153"/>
      <c r="Q34" s="23"/>
      <c r="R34" s="23"/>
      <c r="S34" s="152"/>
      <c r="T34" s="153"/>
      <c r="U34" s="23"/>
      <c r="V34" s="23"/>
      <c r="W34" s="152"/>
      <c r="X34" s="153"/>
      <c r="Y34" s="23"/>
      <c r="Z34" s="23"/>
      <c r="AA34" s="214"/>
      <c r="AB34" s="215"/>
      <c r="AC34" s="23"/>
      <c r="AD34" s="23"/>
      <c r="AE34" s="152"/>
      <c r="AF34" s="153"/>
      <c r="AG34" s="23"/>
      <c r="AH34" s="23"/>
      <c r="AI34" s="23"/>
      <c r="AJ34" s="23"/>
    </row>
    <row r="35" spans="2:36" ht="13.5">
      <c r="B35" s="26"/>
      <c r="C35" s="152"/>
      <c r="D35" s="153"/>
      <c r="E35" s="23"/>
      <c r="F35" s="23"/>
      <c r="G35" s="152"/>
      <c r="H35" s="153"/>
      <c r="I35" s="23"/>
      <c r="J35" s="23"/>
      <c r="K35" s="208"/>
      <c r="L35" s="209"/>
      <c r="M35" s="23"/>
      <c r="N35" s="23"/>
      <c r="O35" s="152"/>
      <c r="P35" s="153"/>
      <c r="Q35" s="23"/>
      <c r="R35" s="23"/>
      <c r="S35" s="152"/>
      <c r="T35" s="153"/>
      <c r="U35" s="23"/>
      <c r="V35" s="23"/>
      <c r="W35" s="152"/>
      <c r="X35" s="153"/>
      <c r="Y35" s="23"/>
      <c r="Z35" s="23"/>
      <c r="AA35" s="214"/>
      <c r="AB35" s="215"/>
      <c r="AC35" s="23"/>
      <c r="AD35" s="23"/>
      <c r="AE35" s="152"/>
      <c r="AF35" s="153"/>
      <c r="AG35" s="23"/>
      <c r="AH35" s="23"/>
      <c r="AI35" s="23"/>
      <c r="AJ35" s="23"/>
    </row>
    <row r="36" spans="2:36" ht="13.5">
      <c r="B36" s="23"/>
      <c r="C36" s="154"/>
      <c r="D36" s="155"/>
      <c r="E36" s="23"/>
      <c r="F36" s="23"/>
      <c r="G36" s="154"/>
      <c r="H36" s="155"/>
      <c r="I36" s="23"/>
      <c r="J36" s="23"/>
      <c r="K36" s="210"/>
      <c r="L36" s="211"/>
      <c r="M36" s="23"/>
      <c r="N36" s="23"/>
      <c r="O36" s="154"/>
      <c r="P36" s="155"/>
      <c r="Q36" s="23"/>
      <c r="R36" s="23"/>
      <c r="S36" s="154"/>
      <c r="T36" s="155"/>
      <c r="U36" s="23"/>
      <c r="V36" s="23"/>
      <c r="W36" s="154"/>
      <c r="X36" s="155"/>
      <c r="Y36" s="23"/>
      <c r="Z36" s="23"/>
      <c r="AA36" s="216"/>
      <c r="AB36" s="217"/>
      <c r="AC36" s="23"/>
      <c r="AD36" s="23"/>
      <c r="AE36" s="154"/>
      <c r="AF36" s="155"/>
      <c r="AG36" s="23"/>
      <c r="AH36" s="23"/>
      <c r="AI36" s="23"/>
      <c r="AJ36" s="23"/>
    </row>
    <row r="37" spans="2:36" s="77" customFormat="1" ht="13.5">
      <c r="B37" s="76"/>
      <c r="C37" s="170" t="s">
        <v>107</v>
      </c>
      <c r="D37" s="170"/>
      <c r="E37" s="76"/>
      <c r="F37" s="76"/>
      <c r="G37" s="170" t="s">
        <v>80</v>
      </c>
      <c r="H37" s="170"/>
      <c r="I37" s="76"/>
      <c r="J37" s="76"/>
      <c r="K37" s="170" t="s">
        <v>110</v>
      </c>
      <c r="L37" s="170"/>
      <c r="M37" s="76"/>
      <c r="N37" s="76"/>
      <c r="O37" s="170" t="s">
        <v>107</v>
      </c>
      <c r="P37" s="170"/>
      <c r="Q37" s="76"/>
      <c r="R37" s="76"/>
      <c r="S37" s="170" t="s">
        <v>77</v>
      </c>
      <c r="T37" s="170"/>
      <c r="U37" s="76"/>
      <c r="V37" s="76"/>
      <c r="W37" s="170" t="s">
        <v>79</v>
      </c>
      <c r="X37" s="170"/>
      <c r="Y37" s="76"/>
      <c r="Z37" s="76"/>
      <c r="AA37" s="170" t="s">
        <v>81</v>
      </c>
      <c r="AB37" s="170"/>
      <c r="AC37" s="76"/>
      <c r="AD37" s="76"/>
      <c r="AE37" s="170" t="s">
        <v>78</v>
      </c>
      <c r="AF37" s="170"/>
      <c r="AG37" s="76"/>
      <c r="AH37" s="76"/>
      <c r="AI37" s="76"/>
      <c r="AJ37" s="76"/>
    </row>
    <row r="38" spans="2:36" ht="13.5">
      <c r="B38" s="23"/>
      <c r="C38" s="26"/>
      <c r="D38" s="26"/>
      <c r="E38" s="23"/>
      <c r="F38" s="23"/>
      <c r="G38" s="26"/>
      <c r="H38" s="26"/>
      <c r="I38" s="23"/>
      <c r="J38" s="23"/>
      <c r="K38" s="26"/>
      <c r="L38" s="26"/>
      <c r="M38" s="23"/>
      <c r="N38" s="23"/>
      <c r="O38" s="26"/>
      <c r="P38" s="26"/>
      <c r="Q38" s="23"/>
      <c r="R38" s="23"/>
      <c r="S38" s="26"/>
      <c r="T38" s="26"/>
      <c r="U38" s="23"/>
      <c r="V38" s="23"/>
      <c r="W38" s="26"/>
      <c r="X38" s="26"/>
      <c r="Y38" s="23"/>
      <c r="Z38" s="23"/>
      <c r="AA38" s="26"/>
      <c r="AB38" s="26"/>
      <c r="AC38" s="23"/>
      <c r="AD38" s="23"/>
      <c r="AE38" s="26"/>
      <c r="AF38" s="26"/>
      <c r="AG38" s="23"/>
      <c r="AH38" s="23"/>
      <c r="AI38" s="23"/>
      <c r="AJ38" s="23"/>
    </row>
    <row r="39" spans="1:35" ht="14.25" thickBo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23.25" customHeight="1" thickBot="1">
      <c r="A40" s="23"/>
      <c r="B40" s="199" t="s">
        <v>46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  <c r="Q40" s="29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thickBot="1">
      <c r="A41" s="2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21.75" customHeight="1">
      <c r="A42" s="23"/>
      <c r="B42" s="202" t="s">
        <v>47</v>
      </c>
      <c r="C42" s="163"/>
      <c r="D42" s="163"/>
      <c r="E42" s="163"/>
      <c r="F42" s="203"/>
      <c r="G42" s="204" t="s">
        <v>48</v>
      </c>
      <c r="H42" s="205"/>
      <c r="I42" s="205"/>
      <c r="J42" s="205"/>
      <c r="K42" s="205"/>
      <c r="L42" s="205"/>
      <c r="M42" s="205"/>
      <c r="N42" s="205" t="s">
        <v>49</v>
      </c>
      <c r="O42" s="205"/>
      <c r="P42" s="205"/>
      <c r="Q42" s="205"/>
      <c r="R42" s="205"/>
      <c r="S42" s="205"/>
      <c r="T42" s="205"/>
      <c r="U42" s="205" t="s">
        <v>50</v>
      </c>
      <c r="V42" s="205"/>
      <c r="W42" s="205"/>
      <c r="X42" s="205"/>
      <c r="Y42" s="205"/>
      <c r="Z42" s="205"/>
      <c r="AA42" s="205"/>
      <c r="AB42" s="162" t="s">
        <v>51</v>
      </c>
      <c r="AC42" s="163"/>
      <c r="AD42" s="163"/>
      <c r="AE42" s="163"/>
      <c r="AF42" s="163"/>
      <c r="AG42" s="163"/>
      <c r="AH42" s="164"/>
      <c r="AI42" s="23"/>
    </row>
    <row r="43" spans="1:35" ht="13.5">
      <c r="A43" s="23"/>
      <c r="B43" s="187" t="s">
        <v>52</v>
      </c>
      <c r="C43" s="190">
        <v>0.3958333333333333</v>
      </c>
      <c r="D43" s="191"/>
      <c r="E43" s="191"/>
      <c r="F43" s="192"/>
      <c r="G43" s="237"/>
      <c r="H43" s="238"/>
      <c r="I43" s="238"/>
      <c r="J43" s="238"/>
      <c r="K43" s="238"/>
      <c r="L43" s="238"/>
      <c r="M43" s="239"/>
      <c r="N43" s="246"/>
      <c r="O43" s="238"/>
      <c r="P43" s="238"/>
      <c r="Q43" s="238"/>
      <c r="R43" s="238"/>
      <c r="S43" s="238"/>
      <c r="T43" s="239"/>
      <c r="U43" s="171" t="s">
        <v>53</v>
      </c>
      <c r="V43" s="171"/>
      <c r="W43" s="171"/>
      <c r="X43" s="171"/>
      <c r="Y43" s="171"/>
      <c r="Z43" s="171"/>
      <c r="AA43" s="171"/>
      <c r="AB43" s="165" t="s">
        <v>54</v>
      </c>
      <c r="AC43" s="166"/>
      <c r="AD43" s="166"/>
      <c r="AE43" s="166"/>
      <c r="AF43" s="166"/>
      <c r="AG43" s="166"/>
      <c r="AH43" s="167"/>
      <c r="AI43" s="23"/>
    </row>
    <row r="44" spans="1:35" ht="13.5">
      <c r="A44" s="23"/>
      <c r="B44" s="188"/>
      <c r="C44" s="193"/>
      <c r="D44" s="194"/>
      <c r="E44" s="194"/>
      <c r="F44" s="195"/>
      <c r="G44" s="240"/>
      <c r="H44" s="241"/>
      <c r="I44" s="241"/>
      <c r="J44" s="241"/>
      <c r="K44" s="241"/>
      <c r="L44" s="241"/>
      <c r="M44" s="242"/>
      <c r="N44" s="247"/>
      <c r="O44" s="241"/>
      <c r="P44" s="241"/>
      <c r="Q44" s="241"/>
      <c r="R44" s="241"/>
      <c r="S44" s="241"/>
      <c r="T44" s="242"/>
      <c r="U44" s="156" t="str">
        <f>ＡＢパート!A36</f>
        <v>FC BRISTOL U12</v>
      </c>
      <c r="V44" s="157"/>
      <c r="W44" s="157"/>
      <c r="X44" s="70"/>
      <c r="Y44" s="157" t="str">
        <f>ＡＢパート!A43</f>
        <v>カティオーラFC</v>
      </c>
      <c r="Z44" s="157"/>
      <c r="AA44" s="173"/>
      <c r="AB44" s="156" t="str">
        <f>ＣＤパート!A34</f>
        <v>ＳＯＧＯ　SC</v>
      </c>
      <c r="AC44" s="157"/>
      <c r="AD44" s="157"/>
      <c r="AE44" s="70"/>
      <c r="AF44" s="157" t="str">
        <f>ＣＤパート!A42</f>
        <v>太陽延岡ＳＣ</v>
      </c>
      <c r="AG44" s="157"/>
      <c r="AH44" s="158"/>
      <c r="AI44" s="23"/>
    </row>
    <row r="45" spans="1:35" ht="13.5">
      <c r="A45" s="23"/>
      <c r="B45" s="189"/>
      <c r="C45" s="196"/>
      <c r="D45" s="197"/>
      <c r="E45" s="197"/>
      <c r="F45" s="198"/>
      <c r="G45" s="243"/>
      <c r="H45" s="244"/>
      <c r="I45" s="244"/>
      <c r="J45" s="244"/>
      <c r="K45" s="244"/>
      <c r="L45" s="244"/>
      <c r="M45" s="245"/>
      <c r="N45" s="248"/>
      <c r="O45" s="244"/>
      <c r="P45" s="244"/>
      <c r="Q45" s="244"/>
      <c r="R45" s="244"/>
      <c r="S45" s="244"/>
      <c r="T45" s="245"/>
      <c r="U45" s="159"/>
      <c r="V45" s="160"/>
      <c r="W45" s="160"/>
      <c r="X45" s="74"/>
      <c r="Y45" s="160"/>
      <c r="Z45" s="160"/>
      <c r="AA45" s="218"/>
      <c r="AB45" s="159"/>
      <c r="AC45" s="160"/>
      <c r="AD45" s="160"/>
      <c r="AE45" s="74"/>
      <c r="AF45" s="160"/>
      <c r="AG45" s="160"/>
      <c r="AH45" s="161"/>
      <c r="AI45" s="23"/>
    </row>
    <row r="46" spans="1:35" ht="13.5">
      <c r="A46" s="23"/>
      <c r="B46" s="187" t="s">
        <v>55</v>
      </c>
      <c r="C46" s="190">
        <v>0.4305555555555556</v>
      </c>
      <c r="D46" s="191"/>
      <c r="E46" s="191"/>
      <c r="F46" s="192"/>
      <c r="G46" s="237"/>
      <c r="H46" s="238"/>
      <c r="I46" s="238"/>
      <c r="J46" s="238"/>
      <c r="K46" s="238"/>
      <c r="L46" s="238"/>
      <c r="M46" s="239"/>
      <c r="N46" s="246"/>
      <c r="O46" s="238"/>
      <c r="P46" s="238"/>
      <c r="Q46" s="238"/>
      <c r="R46" s="238"/>
      <c r="S46" s="238"/>
      <c r="T46" s="239"/>
      <c r="U46" s="172" t="s">
        <v>56</v>
      </c>
      <c r="V46" s="172"/>
      <c r="W46" s="172"/>
      <c r="X46" s="172"/>
      <c r="Y46" s="172"/>
      <c r="Z46" s="172"/>
      <c r="AA46" s="172"/>
      <c r="AB46" s="174" t="s">
        <v>57</v>
      </c>
      <c r="AC46" s="175"/>
      <c r="AD46" s="175"/>
      <c r="AE46" s="175"/>
      <c r="AF46" s="175"/>
      <c r="AG46" s="175"/>
      <c r="AH46" s="176"/>
      <c r="AI46" s="23"/>
    </row>
    <row r="47" spans="1:35" ht="13.5">
      <c r="A47" s="23"/>
      <c r="B47" s="188"/>
      <c r="C47" s="193"/>
      <c r="D47" s="194"/>
      <c r="E47" s="194"/>
      <c r="F47" s="195"/>
      <c r="G47" s="240"/>
      <c r="H47" s="241"/>
      <c r="I47" s="241"/>
      <c r="J47" s="241"/>
      <c r="K47" s="241"/>
      <c r="L47" s="241"/>
      <c r="M47" s="242"/>
      <c r="N47" s="247"/>
      <c r="O47" s="241"/>
      <c r="P47" s="241"/>
      <c r="Q47" s="241"/>
      <c r="R47" s="241"/>
      <c r="S47" s="241"/>
      <c r="T47" s="242"/>
      <c r="U47" s="156" t="str">
        <f>ＡＢパート!A34</f>
        <v>PLEASURE SC</v>
      </c>
      <c r="V47" s="157"/>
      <c r="W47" s="157"/>
      <c r="X47" s="70"/>
      <c r="Y47" s="157" t="str">
        <f>ＡＢパート!A42</f>
        <v>小倉南FCjr</v>
      </c>
      <c r="Z47" s="157"/>
      <c r="AA47" s="173"/>
      <c r="AB47" s="156" t="str">
        <f>ＣＤパート!A36</f>
        <v>ひとよしFC</v>
      </c>
      <c r="AC47" s="157"/>
      <c r="AD47" s="157"/>
      <c r="AE47" s="70"/>
      <c r="AF47" s="157" t="str">
        <f>ＣＤパート!A43</f>
        <v>F.CuoreU-11</v>
      </c>
      <c r="AG47" s="157"/>
      <c r="AH47" s="158"/>
      <c r="AI47" s="23"/>
    </row>
    <row r="48" spans="1:35" ht="13.5">
      <c r="A48" s="23"/>
      <c r="B48" s="189"/>
      <c r="C48" s="196"/>
      <c r="D48" s="197"/>
      <c r="E48" s="197"/>
      <c r="F48" s="198"/>
      <c r="G48" s="243"/>
      <c r="H48" s="244"/>
      <c r="I48" s="244"/>
      <c r="J48" s="244"/>
      <c r="K48" s="244"/>
      <c r="L48" s="244"/>
      <c r="M48" s="245"/>
      <c r="N48" s="248"/>
      <c r="O48" s="244"/>
      <c r="P48" s="244"/>
      <c r="Q48" s="244"/>
      <c r="R48" s="244"/>
      <c r="S48" s="244"/>
      <c r="T48" s="245"/>
      <c r="U48" s="159"/>
      <c r="V48" s="160"/>
      <c r="W48" s="160"/>
      <c r="X48" s="74"/>
      <c r="Y48" s="160"/>
      <c r="Z48" s="160"/>
      <c r="AA48" s="218"/>
      <c r="AB48" s="159">
        <v>3</v>
      </c>
      <c r="AC48" s="160"/>
      <c r="AD48" s="160"/>
      <c r="AE48" s="74"/>
      <c r="AF48" s="160">
        <v>0</v>
      </c>
      <c r="AG48" s="160"/>
      <c r="AH48" s="161"/>
      <c r="AI48" s="23"/>
    </row>
    <row r="49" spans="1:35" ht="13.5">
      <c r="A49" s="23"/>
      <c r="B49" s="187" t="s">
        <v>58</v>
      </c>
      <c r="C49" s="190">
        <v>0.4791666666666667</v>
      </c>
      <c r="D49" s="191"/>
      <c r="E49" s="191"/>
      <c r="F49" s="192"/>
      <c r="G49" s="237"/>
      <c r="H49" s="238"/>
      <c r="I49" s="238"/>
      <c r="J49" s="238"/>
      <c r="K49" s="238"/>
      <c r="L49" s="238"/>
      <c r="M49" s="239"/>
      <c r="N49" s="171" t="s">
        <v>59</v>
      </c>
      <c r="O49" s="171"/>
      <c r="P49" s="171"/>
      <c r="Q49" s="171"/>
      <c r="R49" s="171"/>
      <c r="S49" s="171"/>
      <c r="T49" s="171"/>
      <c r="U49" s="172" t="s">
        <v>60</v>
      </c>
      <c r="V49" s="172"/>
      <c r="W49" s="172"/>
      <c r="X49" s="172"/>
      <c r="Y49" s="172"/>
      <c r="Z49" s="172"/>
      <c r="AA49" s="172"/>
      <c r="AB49" s="174" t="s">
        <v>61</v>
      </c>
      <c r="AC49" s="175"/>
      <c r="AD49" s="175"/>
      <c r="AE49" s="175"/>
      <c r="AF49" s="175"/>
      <c r="AG49" s="175"/>
      <c r="AH49" s="176"/>
      <c r="AI49" s="23"/>
    </row>
    <row r="50" spans="1:35" ht="13.5">
      <c r="A50" s="23"/>
      <c r="B50" s="188"/>
      <c r="C50" s="193"/>
      <c r="D50" s="194"/>
      <c r="E50" s="194"/>
      <c r="F50" s="195"/>
      <c r="G50" s="240"/>
      <c r="H50" s="241"/>
      <c r="I50" s="241"/>
      <c r="J50" s="241"/>
      <c r="K50" s="241"/>
      <c r="L50" s="241"/>
      <c r="M50" s="242"/>
      <c r="N50" s="156"/>
      <c r="O50" s="157"/>
      <c r="P50" s="157"/>
      <c r="Q50" s="68"/>
      <c r="R50" s="157"/>
      <c r="S50" s="157"/>
      <c r="T50" s="173"/>
      <c r="U50" s="156" t="str">
        <f>U44</f>
        <v>FC BRISTOL U12</v>
      </c>
      <c r="V50" s="157"/>
      <c r="W50" s="157"/>
      <c r="X50" s="70"/>
      <c r="Y50" s="157" t="str">
        <f>ＣＤパート!A34</f>
        <v>ＳＯＧＯ　SC</v>
      </c>
      <c r="Z50" s="157"/>
      <c r="AA50" s="173"/>
      <c r="AB50" s="156" t="str">
        <f>Y44</f>
        <v>カティオーラFC</v>
      </c>
      <c r="AC50" s="157"/>
      <c r="AD50" s="157"/>
      <c r="AE50" s="70"/>
      <c r="AF50" s="157" t="str">
        <f>ＣＤパート!A42</f>
        <v>太陽延岡ＳＣ</v>
      </c>
      <c r="AG50" s="157"/>
      <c r="AH50" s="158"/>
      <c r="AI50" s="23"/>
    </row>
    <row r="51" spans="1:35" ht="13.5">
      <c r="A51" s="23"/>
      <c r="B51" s="189"/>
      <c r="C51" s="196"/>
      <c r="D51" s="197"/>
      <c r="E51" s="197"/>
      <c r="F51" s="198"/>
      <c r="G51" s="243"/>
      <c r="H51" s="244"/>
      <c r="I51" s="244"/>
      <c r="J51" s="244"/>
      <c r="K51" s="244"/>
      <c r="L51" s="244"/>
      <c r="M51" s="245"/>
      <c r="N51" s="248"/>
      <c r="O51" s="244"/>
      <c r="P51" s="244"/>
      <c r="Q51" s="75"/>
      <c r="R51" s="244"/>
      <c r="S51" s="244"/>
      <c r="T51" s="245"/>
      <c r="U51" s="159"/>
      <c r="V51" s="160"/>
      <c r="W51" s="160"/>
      <c r="X51" s="74"/>
      <c r="Y51" s="160"/>
      <c r="Z51" s="160"/>
      <c r="AA51" s="218"/>
      <c r="AB51" s="159"/>
      <c r="AC51" s="160"/>
      <c r="AD51" s="160"/>
      <c r="AE51" s="74"/>
      <c r="AF51" s="160"/>
      <c r="AG51" s="160"/>
      <c r="AH51" s="161"/>
      <c r="AI51" s="23"/>
    </row>
    <row r="52" spans="1:35" ht="13.5">
      <c r="A52" s="23"/>
      <c r="B52" s="188" t="s">
        <v>62</v>
      </c>
      <c r="C52" s="193">
        <v>0.513888888888889</v>
      </c>
      <c r="D52" s="194"/>
      <c r="E52" s="194"/>
      <c r="F52" s="195"/>
      <c r="G52" s="240"/>
      <c r="H52" s="241"/>
      <c r="I52" s="241"/>
      <c r="J52" s="241"/>
      <c r="K52" s="241"/>
      <c r="L52" s="241"/>
      <c r="M52" s="242"/>
      <c r="N52" s="257" t="s">
        <v>63</v>
      </c>
      <c r="O52" s="257"/>
      <c r="P52" s="257"/>
      <c r="Q52" s="257"/>
      <c r="R52" s="257"/>
      <c r="S52" s="257"/>
      <c r="T52" s="257"/>
      <c r="U52" s="179" t="s">
        <v>64</v>
      </c>
      <c r="V52" s="179"/>
      <c r="W52" s="179"/>
      <c r="X52" s="179"/>
      <c r="Y52" s="179"/>
      <c r="Z52" s="179"/>
      <c r="AA52" s="179"/>
      <c r="AB52" s="225" t="s">
        <v>65</v>
      </c>
      <c r="AC52" s="226"/>
      <c r="AD52" s="226"/>
      <c r="AE52" s="226"/>
      <c r="AF52" s="226"/>
      <c r="AG52" s="226"/>
      <c r="AH52" s="227"/>
      <c r="AI52" s="23"/>
    </row>
    <row r="53" spans="1:35" ht="13.5">
      <c r="A53" s="23"/>
      <c r="B53" s="188"/>
      <c r="C53" s="193"/>
      <c r="D53" s="194"/>
      <c r="E53" s="194"/>
      <c r="F53" s="195"/>
      <c r="G53" s="240"/>
      <c r="H53" s="241"/>
      <c r="I53" s="241"/>
      <c r="J53" s="241"/>
      <c r="K53" s="241"/>
      <c r="L53" s="241"/>
      <c r="M53" s="242"/>
      <c r="N53" s="228"/>
      <c r="O53" s="219"/>
      <c r="P53" s="219"/>
      <c r="Q53" s="72"/>
      <c r="R53" s="219"/>
      <c r="S53" s="219"/>
      <c r="T53" s="229"/>
      <c r="U53" s="228" t="str">
        <f>ＡＢパート!A34</f>
        <v>PLEASURE SC</v>
      </c>
      <c r="V53" s="219"/>
      <c r="W53" s="219"/>
      <c r="X53" s="73"/>
      <c r="Y53" s="219" t="str">
        <f>AB47</f>
        <v>ひとよしFC</v>
      </c>
      <c r="Z53" s="219"/>
      <c r="AA53" s="229"/>
      <c r="AB53" s="228" t="str">
        <f>Y47</f>
        <v>小倉南FCjr</v>
      </c>
      <c r="AC53" s="219"/>
      <c r="AD53" s="219"/>
      <c r="AE53" s="73"/>
      <c r="AF53" s="219" t="str">
        <f>AF47</f>
        <v>F.CuoreU-11</v>
      </c>
      <c r="AG53" s="219"/>
      <c r="AH53" s="220"/>
      <c r="AI53" s="23"/>
    </row>
    <row r="54" spans="1:35" ht="14.25" thickBot="1">
      <c r="A54" s="23"/>
      <c r="B54" s="249"/>
      <c r="C54" s="250"/>
      <c r="D54" s="251"/>
      <c r="E54" s="251"/>
      <c r="F54" s="252"/>
      <c r="G54" s="253"/>
      <c r="H54" s="254"/>
      <c r="I54" s="254"/>
      <c r="J54" s="254"/>
      <c r="K54" s="254"/>
      <c r="L54" s="254"/>
      <c r="M54" s="255"/>
      <c r="N54" s="256"/>
      <c r="O54" s="254"/>
      <c r="P54" s="254"/>
      <c r="Q54" s="69"/>
      <c r="R54" s="254"/>
      <c r="S54" s="254"/>
      <c r="T54" s="255"/>
      <c r="U54" s="221"/>
      <c r="V54" s="222"/>
      <c r="W54" s="222"/>
      <c r="X54" s="71"/>
      <c r="Y54" s="222"/>
      <c r="Z54" s="222"/>
      <c r="AA54" s="223"/>
      <c r="AB54" s="221"/>
      <c r="AC54" s="222"/>
      <c r="AD54" s="222"/>
      <c r="AE54" s="71"/>
      <c r="AF54" s="222"/>
      <c r="AG54" s="222"/>
      <c r="AH54" s="224"/>
      <c r="AI54" s="23"/>
    </row>
  </sheetData>
  <sheetProtection/>
  <mergeCells count="139">
    <mergeCell ref="L2:AH2"/>
    <mergeCell ref="AC4:AG4"/>
    <mergeCell ref="AC5:AG5"/>
    <mergeCell ref="AC6:AG6"/>
    <mergeCell ref="AC7:AG7"/>
    <mergeCell ref="AC8:AG8"/>
    <mergeCell ref="B49:B51"/>
    <mergeCell ref="C49:F51"/>
    <mergeCell ref="C46:F48"/>
    <mergeCell ref="G49:M51"/>
    <mergeCell ref="N50:P50"/>
    <mergeCell ref="N51:P51"/>
    <mergeCell ref="B46:B48"/>
    <mergeCell ref="G46:M48"/>
    <mergeCell ref="N46:T48"/>
    <mergeCell ref="R51:T51"/>
    <mergeCell ref="B52:B54"/>
    <mergeCell ref="C52:F54"/>
    <mergeCell ref="G52:M54"/>
    <mergeCell ref="N53:P53"/>
    <mergeCell ref="R53:T53"/>
    <mergeCell ref="N54:P54"/>
    <mergeCell ref="R54:T54"/>
    <mergeCell ref="N52:T52"/>
    <mergeCell ref="M6:V7"/>
    <mergeCell ref="Q14:R14"/>
    <mergeCell ref="O37:P37"/>
    <mergeCell ref="S37:T37"/>
    <mergeCell ref="G43:M45"/>
    <mergeCell ref="N43:T45"/>
    <mergeCell ref="AF51:AH51"/>
    <mergeCell ref="Y51:AA51"/>
    <mergeCell ref="AB50:AD50"/>
    <mergeCell ref="U53:W53"/>
    <mergeCell ref="Y53:AA53"/>
    <mergeCell ref="AB53:AD53"/>
    <mergeCell ref="U54:W54"/>
    <mergeCell ref="Y54:AA54"/>
    <mergeCell ref="AB54:AD54"/>
    <mergeCell ref="AF54:AH54"/>
    <mergeCell ref="Y47:AA47"/>
    <mergeCell ref="AB47:AD47"/>
    <mergeCell ref="AF47:AH47"/>
    <mergeCell ref="U48:W48"/>
    <mergeCell ref="Y48:AA48"/>
    <mergeCell ref="AB48:AD48"/>
    <mergeCell ref="C28:D36"/>
    <mergeCell ref="G28:H36"/>
    <mergeCell ref="AA28:AB36"/>
    <mergeCell ref="Y45:AA45"/>
    <mergeCell ref="W37:X37"/>
    <mergeCell ref="AF53:AH53"/>
    <mergeCell ref="AF48:AH48"/>
    <mergeCell ref="AB52:AH52"/>
    <mergeCell ref="AB49:AH49"/>
    <mergeCell ref="AB51:AD51"/>
    <mergeCell ref="I18:J18"/>
    <mergeCell ref="I19:J19"/>
    <mergeCell ref="C27:D27"/>
    <mergeCell ref="G27:H27"/>
    <mergeCell ref="B40:P40"/>
    <mergeCell ref="B42:F42"/>
    <mergeCell ref="G42:M42"/>
    <mergeCell ref="N42:T42"/>
    <mergeCell ref="C37:D37"/>
    <mergeCell ref="G37:H37"/>
    <mergeCell ref="O28:P36"/>
    <mergeCell ref="S28:T36"/>
    <mergeCell ref="K27:L27"/>
    <mergeCell ref="W28:X36"/>
    <mergeCell ref="U25:V25"/>
    <mergeCell ref="B43:B45"/>
    <mergeCell ref="C43:F45"/>
    <mergeCell ref="U42:AA42"/>
    <mergeCell ref="K37:L37"/>
    <mergeCell ref="K28:L36"/>
    <mergeCell ref="Q10:R10"/>
    <mergeCell ref="Q11:R11"/>
    <mergeCell ref="Q12:R12"/>
    <mergeCell ref="Q13:R13"/>
    <mergeCell ref="Q15:R15"/>
    <mergeCell ref="J9:Y9"/>
    <mergeCell ref="F15:M15"/>
    <mergeCell ref="V15:AC15"/>
    <mergeCell ref="AC9:AG9"/>
    <mergeCell ref="D21:G21"/>
    <mergeCell ref="L21:O21"/>
    <mergeCell ref="AB21:AE21"/>
    <mergeCell ref="Y16:Z16"/>
    <mergeCell ref="Y17:Z17"/>
    <mergeCell ref="Y18:Z18"/>
    <mergeCell ref="Y19:Z19"/>
    <mergeCell ref="I17:J17"/>
    <mergeCell ref="T21:W21"/>
    <mergeCell ref="I16:J16"/>
    <mergeCell ref="U52:AA52"/>
    <mergeCell ref="U50:W50"/>
    <mergeCell ref="Y50:AA50"/>
    <mergeCell ref="U51:W51"/>
    <mergeCell ref="R50:T50"/>
    <mergeCell ref="AC23:AD23"/>
    <mergeCell ref="AC24:AD24"/>
    <mergeCell ref="U47:W47"/>
    <mergeCell ref="AC22:AD22"/>
    <mergeCell ref="U22:V22"/>
    <mergeCell ref="U23:V23"/>
    <mergeCell ref="U24:V24"/>
    <mergeCell ref="N49:T49"/>
    <mergeCell ref="U49:AA49"/>
    <mergeCell ref="AA27:AB27"/>
    <mergeCell ref="O27:P27"/>
    <mergeCell ref="S27:T27"/>
    <mergeCell ref="AC25:AD25"/>
    <mergeCell ref="E22:F22"/>
    <mergeCell ref="E23:F23"/>
    <mergeCell ref="E24:F24"/>
    <mergeCell ref="E25:F25"/>
    <mergeCell ref="M22:N22"/>
    <mergeCell ref="M23:N23"/>
    <mergeCell ref="M24:N24"/>
    <mergeCell ref="M25:N25"/>
    <mergeCell ref="AE27:AF27"/>
    <mergeCell ref="AA37:AB37"/>
    <mergeCell ref="AE37:AF37"/>
    <mergeCell ref="U43:AA43"/>
    <mergeCell ref="U46:AA46"/>
    <mergeCell ref="U44:W44"/>
    <mergeCell ref="Y44:AA44"/>
    <mergeCell ref="AB46:AH46"/>
    <mergeCell ref="W27:X27"/>
    <mergeCell ref="U45:W45"/>
    <mergeCell ref="AE28:AF36"/>
    <mergeCell ref="AB44:AD44"/>
    <mergeCell ref="AF44:AH44"/>
    <mergeCell ref="AB45:AD45"/>
    <mergeCell ref="AF45:AH45"/>
    <mergeCell ref="AF50:AH50"/>
    <mergeCell ref="AB42:AH42"/>
    <mergeCell ref="AB43:AH43"/>
  </mergeCells>
  <printOptions/>
  <pageMargins left="0.787" right="0.35" top="0.984" bottom="0.5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8.8515625" defaultRowHeight="15"/>
  <sheetData/>
  <sheetProtection/>
  <printOptions/>
  <pageMargins left="0.787" right="0.787" top="0.984" bottom="0.98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H_Nonaka</dc:creator>
  <cp:keywords/>
  <dc:description/>
  <cp:lastModifiedBy>tempadmin</cp:lastModifiedBy>
  <cp:lastPrinted>2013-01-15T00:04:54Z</cp:lastPrinted>
  <dcterms:created xsi:type="dcterms:W3CDTF">2010-11-25T13:39:29Z</dcterms:created>
  <dcterms:modified xsi:type="dcterms:W3CDTF">2013-01-15T03:29:47Z</dcterms:modified>
  <cp:category/>
  <cp:version/>
  <cp:contentType/>
  <cp:contentStatus/>
</cp:coreProperties>
</file>