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120" windowHeight="11610" firstSheet="2" activeTab="2"/>
  </bookViews>
  <sheets>
    <sheet name="予選リーグ結果" sheetId="1" r:id="rId1"/>
    <sheet name="決勝トーナメント組み合わせ" sheetId="2" r:id="rId2"/>
    <sheet name=" 優秀選手 " sheetId="3" r:id="rId3"/>
  </sheets>
  <definedNames>
    <definedName name="_xlnm.Print_Area" localSheetId="0">'予選リーグ結果'!$A$1:$R$56</definedName>
  </definedNames>
  <calcPr fullCalcOnLoad="1"/>
</workbook>
</file>

<file path=xl/sharedStrings.xml><?xml version="1.0" encoding="utf-8"?>
<sst xmlns="http://schemas.openxmlformats.org/spreadsheetml/2006/main" count="183" uniqueCount="90">
  <si>
    <t>勝点</t>
  </si>
  <si>
    <t>得失点差</t>
  </si>
  <si>
    <t>総得点</t>
  </si>
  <si>
    <t>順位</t>
  </si>
  <si>
    <t>【Ａパート】</t>
  </si>
  <si>
    <t>【Ｂパート】</t>
  </si>
  <si>
    <t>【Ｃパート】</t>
  </si>
  <si>
    <t>【Ｄパート】</t>
  </si>
  <si>
    <t>【Ｅパート】</t>
  </si>
  <si>
    <t>【Ｆパート】</t>
  </si>
  <si>
    <t>【Ｇパート】</t>
  </si>
  <si>
    <t>【Ｈパート】</t>
  </si>
  <si>
    <t>Ａ１</t>
  </si>
  <si>
    <t>Ｅ２</t>
  </si>
  <si>
    <t>Ｂ１</t>
  </si>
  <si>
    <t>Ｆ２</t>
  </si>
  <si>
    <t>Ｃ１</t>
  </si>
  <si>
    <t>Ｇ２</t>
  </si>
  <si>
    <t>Ｄ１</t>
  </si>
  <si>
    <t>Ｈ２</t>
  </si>
  <si>
    <t>Ｅ１</t>
  </si>
  <si>
    <t>Ａ２</t>
  </si>
  <si>
    <t>Ｆ１</t>
  </si>
  <si>
    <t>Ｂ２</t>
  </si>
  <si>
    <t>Ｇ１</t>
  </si>
  <si>
    <t>Ｃ２</t>
  </si>
  <si>
    <t>Ｈ１</t>
  </si>
  <si>
    <t>Ｄ２</t>
  </si>
  <si>
    <t>最終順位</t>
  </si>
  <si>
    <t>NO</t>
  </si>
  <si>
    <t>氏　名</t>
  </si>
  <si>
    <t>チーム名</t>
  </si>
  <si>
    <t>地　区</t>
  </si>
  <si>
    <t>備考</t>
  </si>
  <si>
    <t>優　 勝：</t>
  </si>
  <si>
    <t>準優勝：</t>
  </si>
  <si>
    <t>三　 位：</t>
  </si>
  <si>
    <t>(</t>
  </si>
  <si>
    <t>)</t>
  </si>
  <si>
    <t>いむらサッカークラブ</t>
  </si>
  <si>
    <t>かいぜフレンズフットボールクラブ</t>
  </si>
  <si>
    <t>親和銀行旗　第14回九州少年サッカー長崎県大会</t>
  </si>
  <si>
    <t>フェニックスフットボールクラブ</t>
  </si>
  <si>
    <t>親和銀行旗　第14回九州少年サッカー長崎県大会　優秀選手</t>
  </si>
  <si>
    <t>橘サッカークラブ</t>
  </si>
  <si>
    <t>山里サッカースポーツ少年団</t>
  </si>
  <si>
    <t>グランディオス五稜南部</t>
  </si>
  <si>
    <t>長崎ドリームＦＣジュニア</t>
  </si>
  <si>
    <t>北諫早サッカースポーツ少年団</t>
  </si>
  <si>
    <t>高尾サッカースポーツ少年団</t>
  </si>
  <si>
    <t>森岳サッカースポーツ少年団</t>
  </si>
  <si>
    <t>真城少年サッカークラブ</t>
  </si>
  <si>
    <t>竹松サッカースポーツ少年団</t>
  </si>
  <si>
    <t>平戸少年サッカークラブ</t>
  </si>
  <si>
    <t>あぐり西町ＦＣ</t>
  </si>
  <si>
    <t>富の原サッカースポーツ少年団</t>
  </si>
  <si>
    <t>延</t>
  </si>
  <si>
    <t>長</t>
  </si>
  <si>
    <t>P</t>
  </si>
  <si>
    <t>K</t>
  </si>
  <si>
    <t>時津北サッカースポーツ少年団</t>
  </si>
  <si>
    <t>長崎ドリームＦＣジュニア</t>
  </si>
  <si>
    <t>馬上　秀義（まがみ　ひでのり）</t>
  </si>
  <si>
    <t>竹松サッカースポーツ少年団</t>
  </si>
  <si>
    <t>梅原光史郎(うめはらこうしろう)</t>
  </si>
  <si>
    <t>松崎颯太(まつざきそうた)</t>
  </si>
  <si>
    <t>長崎市</t>
  </si>
  <si>
    <t>大村市</t>
  </si>
  <si>
    <t>あぐり西町ＦＣ</t>
  </si>
  <si>
    <t>橘サッカークラブ</t>
  </si>
  <si>
    <t>いむらサッカークラブ</t>
  </si>
  <si>
    <t xml:space="preserve"> 村田　真輝 （むらた　まさき）</t>
  </si>
  <si>
    <t>佐世保市</t>
  </si>
  <si>
    <t>真城少年サッカークラブ</t>
  </si>
  <si>
    <t>諫早市</t>
  </si>
  <si>
    <t>グランディオス五稜南部</t>
  </si>
  <si>
    <t>平戸市</t>
  </si>
  <si>
    <t>山口　 　優一（やまぐち　ゆういち）</t>
  </si>
  <si>
    <t>時津北サッカースポーツ少年団</t>
  </si>
  <si>
    <t>前島　正弥（まえしま　まさや）</t>
  </si>
  <si>
    <t>西彼杵郡</t>
  </si>
  <si>
    <t>斧澤　隼輝（おのざわ　としき）</t>
  </si>
  <si>
    <t>里　昂大（さと　たかひろ）</t>
  </si>
  <si>
    <t>田川　瑞己（たがわ　みずき）</t>
  </si>
  <si>
    <t>河田　龍馬（かわた　りょうま）</t>
  </si>
  <si>
    <t>田邉　幹太郎（たなべ　かんたろう）</t>
  </si>
  <si>
    <t>長崎ドリームＦＣジュニア</t>
  </si>
  <si>
    <t>竹松サッカースポーツ少年団</t>
  </si>
  <si>
    <t>グランディオス五稜南部</t>
  </si>
  <si>
    <t>時津北サッカースポーツ少年団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</si>
</sst>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5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Fill="1" applyBorder="1" applyAlignment="1" applyProtection="1">
      <alignment horizontal="center" shrinkToFit="1"/>
      <protection locked="0"/>
    </xf>
    <xf numFmtId="0" fontId="0" fillId="0" borderId="0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0" xfId="0" applyBorder="1" applyAlignment="1">
      <alignment horizontal="center" vertical="top" textRotation="255"/>
    </xf>
    <xf numFmtId="20" fontId="0" fillId="0" borderId="0" xfId="0" applyNumberForma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top" textRotation="255" shrinkToFit="1"/>
    </xf>
    <xf numFmtId="0" fontId="0" fillId="0" borderId="0" xfId="0" applyAlignment="1">
      <alignment horizontal="center" shrinkToFit="1"/>
    </xf>
    <xf numFmtId="0" fontId="0" fillId="0" borderId="0" xfId="0" applyBorder="1" applyAlignment="1">
      <alignment vertical="top" textRotation="255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 quotePrefix="1">
      <alignment shrinkToFit="1"/>
    </xf>
    <xf numFmtId="0" fontId="0" fillId="0" borderId="0" xfId="0" applyBorder="1" applyAlignment="1" quotePrefix="1">
      <alignment horizontal="center" shrinkToFit="1"/>
    </xf>
    <xf numFmtId="0" fontId="0" fillId="0" borderId="16" xfId="0" applyBorder="1" applyAlignment="1">
      <alignment horizontal="left" shrinkToFit="1"/>
    </xf>
    <xf numFmtId="0" fontId="0" fillId="0" borderId="0" xfId="0" applyAlignment="1">
      <alignment vertical="top" textRotation="255" shrinkToFit="1"/>
    </xf>
    <xf numFmtId="0" fontId="0" fillId="0" borderId="0" xfId="0" applyBorder="1" applyAlignment="1">
      <alignment horizontal="center" vertical="top" textRotation="255" shrinkToFit="1"/>
    </xf>
    <xf numFmtId="0" fontId="0" fillId="0" borderId="0" xfId="0" applyBorder="1" applyAlignment="1">
      <alignment vertical="top" textRotation="255" shrinkToFit="1"/>
    </xf>
    <xf numFmtId="0" fontId="0" fillId="0" borderId="15" xfId="0" applyBorder="1" applyAlignment="1">
      <alignment horizontal="center" shrinkToFit="1"/>
    </xf>
    <xf numFmtId="0" fontId="8" fillId="0" borderId="0" xfId="0" applyFont="1" applyBorder="1" applyAlignment="1">
      <alignment horizontal="left" shrinkToFit="1"/>
    </xf>
    <xf numFmtId="0" fontId="0" fillId="0" borderId="0" xfId="0" applyBorder="1" applyAlignment="1">
      <alignment horizontal="right" shrinkToFit="1"/>
    </xf>
    <xf numFmtId="0" fontId="0" fillId="0" borderId="19" xfId="0" applyBorder="1" applyAlignment="1">
      <alignment shrinkToFit="1"/>
    </xf>
    <xf numFmtId="0" fontId="0" fillId="0" borderId="17" xfId="0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right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shrinkToFit="1"/>
    </xf>
    <xf numFmtId="0" fontId="0" fillId="6" borderId="11" xfId="0" applyFill="1" applyBorder="1" applyAlignment="1" applyProtection="1">
      <alignment horizontal="center"/>
      <protection locked="0"/>
    </xf>
    <xf numFmtId="0" fontId="0" fillId="9" borderId="11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shrinkToFit="1"/>
    </xf>
    <xf numFmtId="0" fontId="8" fillId="0" borderId="20" xfId="0" applyFont="1" applyBorder="1" applyAlignment="1">
      <alignment horizontal="right" shrinkToFit="1"/>
    </xf>
    <xf numFmtId="0" fontId="0" fillId="0" borderId="0" xfId="0" applyBorder="1" applyAlignment="1">
      <alignment horizontal="left" shrinkToFit="1"/>
    </xf>
    <xf numFmtId="0" fontId="0" fillId="0" borderId="21" xfId="0" applyBorder="1" applyAlignment="1">
      <alignment shrinkToFit="1"/>
    </xf>
    <xf numFmtId="0" fontId="0" fillId="0" borderId="21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0" fillId="0" borderId="23" xfId="0" applyBorder="1" applyAlignment="1">
      <alignment horizontal="left"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horizontal="left" shrinkToFit="1"/>
    </xf>
    <xf numFmtId="0" fontId="0" fillId="0" borderId="21" xfId="0" applyBorder="1" applyAlignment="1">
      <alignment horizontal="center" shrinkToFit="1"/>
    </xf>
    <xf numFmtId="0" fontId="0" fillId="0" borderId="22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6" xfId="0" applyBorder="1" applyAlignment="1">
      <alignment horizontal="center" shrinkToFit="1"/>
    </xf>
    <xf numFmtId="0" fontId="0" fillId="0" borderId="26" xfId="0" applyBorder="1" applyAlignment="1">
      <alignment shrinkToFit="1"/>
    </xf>
    <xf numFmtId="0" fontId="0" fillId="0" borderId="21" xfId="0" applyBorder="1" applyAlignment="1">
      <alignment horizontal="right" shrinkToFit="1"/>
    </xf>
    <xf numFmtId="0" fontId="0" fillId="0" borderId="23" xfId="0" applyFill="1" applyBorder="1" applyAlignment="1">
      <alignment horizontal="left" shrinkToFit="1"/>
    </xf>
    <xf numFmtId="0" fontId="0" fillId="0" borderId="27" xfId="0" applyBorder="1" applyAlignment="1">
      <alignment horizontal="right" shrinkToFit="1"/>
    </xf>
    <xf numFmtId="0" fontId="7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20" xfId="0" applyBorder="1" applyAlignment="1">
      <alignment horizontal="right" shrinkToFit="1"/>
    </xf>
    <xf numFmtId="0" fontId="8" fillId="0" borderId="25" xfId="0" applyFont="1" applyBorder="1" applyAlignment="1">
      <alignment horizontal="left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11" xfId="0" applyFont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center" vertical="top" textRotation="255" shrinkToFit="1"/>
    </xf>
    <xf numFmtId="0" fontId="0" fillId="0" borderId="0" xfId="0" applyAlignment="1">
      <alignment horizontal="center" shrinkToFit="1"/>
    </xf>
    <xf numFmtId="0" fontId="0" fillId="0" borderId="0" xfId="0" applyFill="1" applyAlignment="1">
      <alignment horizontal="center" vertical="top" textRotation="255" shrinkToFit="1"/>
    </xf>
    <xf numFmtId="20" fontId="0" fillId="0" borderId="0" xfId="0" applyNumberForma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view="pageBreakPreview" zoomScaleSheetLayoutView="100" zoomScalePageLayoutView="0" workbookViewId="0" topLeftCell="A4">
      <selection activeCell="C10" sqref="C10:F10"/>
    </sheetView>
  </sheetViews>
  <sheetFormatPr defaultColWidth="9.00390625" defaultRowHeight="13.5"/>
  <cols>
    <col min="1" max="1" width="3.50390625" style="0" bestFit="1" customWidth="1"/>
    <col min="2" max="2" width="11.625" style="12" customWidth="1"/>
    <col min="3" max="3" width="3.375" style="3" bestFit="1" customWidth="1"/>
    <col min="4" max="4" width="3.50390625" style="3" bestFit="1" customWidth="1"/>
    <col min="5" max="5" width="2.50390625" style="3" bestFit="1" customWidth="1"/>
    <col min="6" max="6" width="3.50390625" style="3" customWidth="1"/>
    <col min="7" max="7" width="3.375" style="3" bestFit="1" customWidth="1"/>
    <col min="8" max="8" width="3.50390625" style="3" bestFit="1" customWidth="1"/>
    <col min="9" max="9" width="2.50390625" style="3" bestFit="1" customWidth="1"/>
    <col min="10" max="10" width="3.50390625" style="3" bestFit="1" customWidth="1"/>
    <col min="11" max="11" width="3.375" style="3" bestFit="1" customWidth="1"/>
    <col min="12" max="12" width="3.50390625" style="3" bestFit="1" customWidth="1"/>
    <col min="13" max="13" width="2.50390625" style="3" bestFit="1" customWidth="1"/>
    <col min="14" max="14" width="3.50390625" style="3" bestFit="1" customWidth="1"/>
    <col min="15" max="18" width="7.625" style="3" customWidth="1"/>
    <col min="23" max="28" width="9.125" style="0" bestFit="1" customWidth="1"/>
    <col min="30" max="30" width="9.125" style="0" bestFit="1" customWidth="1"/>
  </cols>
  <sheetData>
    <row r="1" spans="1:18" ht="27.75" customHeight="1">
      <c r="A1" s="94" t="s">
        <v>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ht="13.5">
      <c r="A2" t="s">
        <v>4</v>
      </c>
    </row>
    <row r="3" spans="1:20" ht="13.5">
      <c r="A3" s="6"/>
      <c r="B3" s="13"/>
      <c r="C3" s="102" t="e">
        <f>IF(B4="","",B4)</f>
        <v>#REF!</v>
      </c>
      <c r="D3" s="103"/>
      <c r="E3" s="103"/>
      <c r="F3" s="104"/>
      <c r="G3" s="102" t="e">
        <f>IF(B5="","",B5)</f>
        <v>#REF!</v>
      </c>
      <c r="H3" s="103"/>
      <c r="I3" s="103"/>
      <c r="J3" s="104"/>
      <c r="K3" s="102" t="e">
        <f>IF(B6="","",B6)</f>
        <v>#REF!</v>
      </c>
      <c r="L3" s="103"/>
      <c r="M3" s="103"/>
      <c r="N3" s="104"/>
      <c r="O3" s="50" t="s">
        <v>0</v>
      </c>
      <c r="P3" s="50" t="s">
        <v>1</v>
      </c>
      <c r="Q3" s="50" t="s">
        <v>2</v>
      </c>
      <c r="R3" s="50" t="s">
        <v>3</v>
      </c>
      <c r="T3" s="17" t="s">
        <v>28</v>
      </c>
    </row>
    <row r="4" spans="1:30" ht="13.5">
      <c r="A4" s="2">
        <v>1</v>
      </c>
      <c r="B4" s="51" t="e">
        <f>INDEX(#REF!,MATCH('予選リーグ結果'!A4,#REF!,0))</f>
        <v>#REF!</v>
      </c>
      <c r="C4" s="105"/>
      <c r="D4" s="106"/>
      <c r="E4" s="106"/>
      <c r="F4" s="107"/>
      <c r="G4" s="53" t="str">
        <f>IF(H4="","",IF(H4&gt;J4,"〇",IF(H4&lt;J4,"●","△")))</f>
        <v>〇</v>
      </c>
      <c r="H4" s="54">
        <v>7</v>
      </c>
      <c r="I4" s="54" t="str">
        <f>IF(H4="","","-")</f>
        <v>-</v>
      </c>
      <c r="J4" s="55">
        <v>0</v>
      </c>
      <c r="K4" s="53" t="str">
        <f>IF(L4="","",IF(L4&gt;N4,"〇",IF(L4&lt;N4,"●","△")))</f>
        <v>●</v>
      </c>
      <c r="L4" s="54">
        <v>1</v>
      </c>
      <c r="M4" s="54" t="str">
        <f>IF(L4="","","-")</f>
        <v>-</v>
      </c>
      <c r="N4" s="55">
        <v>2</v>
      </c>
      <c r="O4" s="4">
        <f>IF(G4="〇",3,IF(G4="△",1,0))+IF(K4="〇",3,IF(K4="△",1,0))</f>
        <v>3</v>
      </c>
      <c r="P4" s="4">
        <f>H4-J4+L4-N4</f>
        <v>6</v>
      </c>
      <c r="Q4" s="4">
        <f>H4+L4</f>
        <v>8</v>
      </c>
      <c r="R4" s="63">
        <f>AD4</f>
        <v>2</v>
      </c>
      <c r="T4" s="18">
        <v>2</v>
      </c>
      <c r="W4">
        <f>IF(O4&gt;O5,1,0)+IF(O4&gt;O6,1,0)</f>
        <v>1</v>
      </c>
      <c r="X4">
        <f>IF(W4=2,1,IF(W4=1,2,3))</f>
        <v>2</v>
      </c>
      <c r="Y4">
        <f>IF(P4&gt;P5,1,0)+IF(P4&gt;P6,1,0)</f>
        <v>1</v>
      </c>
      <c r="Z4">
        <f>IF(Y4=2,1,IF(Y4=1,2,3))</f>
        <v>2</v>
      </c>
      <c r="AA4">
        <f>IF(Q4&gt;Q5,1,0)+IF(Q4&gt;Q6,1,0)</f>
        <v>1</v>
      </c>
      <c r="AB4">
        <f>IF(AA4=2,1,IF(AA4=1,2,3))</f>
        <v>2</v>
      </c>
      <c r="AD4">
        <f>IF(Y4=2,1,IF(X7=6,X4,IF(Z7=6,Z4,IF(X7=Z7=AB7,AB4,"抽選"))))</f>
        <v>2</v>
      </c>
    </row>
    <row r="5" spans="1:30" ht="13.5">
      <c r="A5" s="2">
        <v>2</v>
      </c>
      <c r="B5" s="51" t="e">
        <f>INDEX(#REF!,MATCH('予選リーグ結果'!A5,#REF!,0))</f>
        <v>#REF!</v>
      </c>
      <c r="C5" s="9" t="str">
        <f>IF(D5="","",IF(D5&gt;F5,"〇",IF(D5&lt;F5,"●","△")))</f>
        <v>●</v>
      </c>
      <c r="D5" s="7">
        <f>IF(J4="","",J4)</f>
        <v>0</v>
      </c>
      <c r="E5" s="7" t="str">
        <f>IF(D5="","","-")</f>
        <v>-</v>
      </c>
      <c r="F5" s="8">
        <f>IF(H4="","",H4)</f>
        <v>7</v>
      </c>
      <c r="G5" s="95"/>
      <c r="H5" s="96"/>
      <c r="I5" s="96"/>
      <c r="J5" s="97"/>
      <c r="K5" s="53" t="str">
        <f>IF(L5="","",IF(L5&gt;N5,"〇",IF(L5&lt;N5,"●","△")))</f>
        <v>●</v>
      </c>
      <c r="L5" s="54">
        <v>0</v>
      </c>
      <c r="M5" s="54" t="str">
        <f>IF(L5="","","-")</f>
        <v>-</v>
      </c>
      <c r="N5" s="55">
        <v>9</v>
      </c>
      <c r="O5" s="4">
        <f>IF(C5="〇",3,IF(C5="△",1,0))+IF(K5="〇",3,IF(K5="△",1,0))</f>
        <v>0</v>
      </c>
      <c r="P5" s="4">
        <f>D5-F5+L5-N5</f>
        <v>-16</v>
      </c>
      <c r="Q5" s="4">
        <f>D5+L5</f>
        <v>0</v>
      </c>
      <c r="R5" s="15">
        <f>AD5</f>
        <v>3</v>
      </c>
      <c r="T5" s="18">
        <v>1</v>
      </c>
      <c r="W5">
        <f>IF(O5&gt;O6,1,0)+IF(O5&gt;O4,1,0)</f>
        <v>0</v>
      </c>
      <c r="X5">
        <f>IF(W5=2,1,IF(W5=1,2,3))</f>
        <v>3</v>
      </c>
      <c r="Y5">
        <f>IF(P5&gt;P6,1,0)+IF(P5&gt;P4,1,0)</f>
        <v>0</v>
      </c>
      <c r="Z5">
        <f aca="true" t="shared" si="0" ref="Z5:AB6">IF(Y5=2,1,IF(Y5=1,2,3))</f>
        <v>3</v>
      </c>
      <c r="AA5">
        <f>IF(Q5&gt;Q6,1,0)+IF(Q5&gt;Q4,1,0)</f>
        <v>0</v>
      </c>
      <c r="AB5">
        <f t="shared" si="0"/>
        <v>3</v>
      </c>
      <c r="AD5">
        <f>IF(Y5=2,1,IF(X7=6,X5,IF(Z7=6,Z5,IF(X7=Z7=AB7,AB5,"抽選"))))</f>
        <v>3</v>
      </c>
    </row>
    <row r="6" spans="1:30" ht="13.5">
      <c r="A6" s="2">
        <v>3</v>
      </c>
      <c r="B6" s="51" t="e">
        <f>INDEX(#REF!,MATCH('予選リーグ結果'!A6,#REF!,0))</f>
        <v>#REF!</v>
      </c>
      <c r="C6" s="9" t="str">
        <f>IF(D6="","",IF(D6&gt;F6,"〇",IF(D6&lt;F6,"●","△")))</f>
        <v>〇</v>
      </c>
      <c r="D6" s="7">
        <f>IF(N4="","",N4)</f>
        <v>2</v>
      </c>
      <c r="E6" s="7" t="str">
        <f>IF(D6="","","-")</f>
        <v>-</v>
      </c>
      <c r="F6" s="8">
        <f>IF(L4="","",L4)</f>
        <v>1</v>
      </c>
      <c r="G6" s="56" t="str">
        <f>IF(H6="","",IF(H6&gt;J6,"〇",IF(H6&lt;J6,"●","△")))</f>
        <v>〇</v>
      </c>
      <c r="H6" s="57">
        <f>IF(N5="","",N5)</f>
        <v>9</v>
      </c>
      <c r="I6" s="57" t="str">
        <f>IF(H6="","","-")</f>
        <v>-</v>
      </c>
      <c r="J6" s="58">
        <f>IF(L5="","",L5)</f>
        <v>0</v>
      </c>
      <c r="K6" s="98"/>
      <c r="L6" s="99"/>
      <c r="M6" s="99"/>
      <c r="N6" s="100"/>
      <c r="O6" s="4">
        <f>IF(C6="〇",3,IF(C6="△",1,0))+IF(G6="〇",3,IF(G6="△",1,0))</f>
        <v>6</v>
      </c>
      <c r="P6" s="4">
        <f>D6-F6+H6-J6</f>
        <v>10</v>
      </c>
      <c r="Q6" s="4">
        <f>D6+H6</f>
        <v>11</v>
      </c>
      <c r="R6" s="64">
        <f>AD6</f>
        <v>1</v>
      </c>
      <c r="T6" s="18">
        <v>3</v>
      </c>
      <c r="W6">
        <f>IF(O6&gt;O4,1,0)+IF(O6&gt;O5,1,0)</f>
        <v>2</v>
      </c>
      <c r="X6">
        <f>IF(W6=2,1,IF(W6=1,2,3))</f>
        <v>1</v>
      </c>
      <c r="Y6">
        <f>IF(P6&gt;P4,1,0)+IF(P6&gt;P5,1,0)</f>
        <v>2</v>
      </c>
      <c r="Z6">
        <f t="shared" si="0"/>
        <v>1</v>
      </c>
      <c r="AA6">
        <f>IF(Q6&gt;Q4,1,0)+IF(Q6&gt;Q5,1,0)</f>
        <v>2</v>
      </c>
      <c r="AB6">
        <f t="shared" si="0"/>
        <v>1</v>
      </c>
      <c r="AD6">
        <f>IF(Y6=2,1,IF(X7=6,X6,IF(Z7=6,Z6,IF(X7=Z7=AB7,AB6,"抽選"))))</f>
        <v>1</v>
      </c>
    </row>
    <row r="7" spans="6:28" ht="13.5">
      <c r="F7">
        <f>IF(OR(R4="抽選",R5="抽選",R6="抽選"),"※　抽選により（　　　","")</f>
      </c>
      <c r="L7" s="101"/>
      <c r="M7" s="101"/>
      <c r="N7" s="101"/>
      <c r="O7" s="101"/>
      <c r="P7" s="11">
        <f>IF(F7="","",")が決勝トーナメント進出")</f>
      </c>
      <c r="R7" s="16"/>
      <c r="T7" s="19"/>
      <c r="X7" s="10">
        <f>SUM(X4:X6)</f>
        <v>6</v>
      </c>
      <c r="Z7" s="10">
        <f>SUM(Z4:Z6)</f>
        <v>6</v>
      </c>
      <c r="AB7" s="10">
        <f>SUM(AB4:AB6)</f>
        <v>6</v>
      </c>
    </row>
    <row r="8" spans="6:28" ht="13.5">
      <c r="F8"/>
      <c r="L8" s="5"/>
      <c r="M8" s="5"/>
      <c r="N8" s="5"/>
      <c r="O8" s="5"/>
      <c r="R8" s="16"/>
      <c r="T8" s="19"/>
      <c r="X8" s="10"/>
      <c r="Z8" s="10"/>
      <c r="AB8" s="10"/>
    </row>
    <row r="9" spans="1:20" ht="13.5">
      <c r="A9" t="s">
        <v>5</v>
      </c>
      <c r="R9" s="16"/>
      <c r="T9" s="19"/>
    </row>
    <row r="10" spans="1:20" ht="13.5">
      <c r="A10" s="6"/>
      <c r="B10" s="13"/>
      <c r="C10" s="102" t="e">
        <f>IF(B11="","",B11)</f>
        <v>#REF!</v>
      </c>
      <c r="D10" s="103"/>
      <c r="E10" s="103"/>
      <c r="F10" s="104"/>
      <c r="G10" s="102" t="e">
        <f>IF(B12="","",B12)</f>
        <v>#REF!</v>
      </c>
      <c r="H10" s="103"/>
      <c r="I10" s="103"/>
      <c r="J10" s="104"/>
      <c r="K10" s="102" t="e">
        <f>IF(B13="","",B13)</f>
        <v>#REF!</v>
      </c>
      <c r="L10" s="103"/>
      <c r="M10" s="103"/>
      <c r="N10" s="104"/>
      <c r="O10" s="50" t="s">
        <v>0</v>
      </c>
      <c r="P10" s="50" t="s">
        <v>1</v>
      </c>
      <c r="Q10" s="50" t="s">
        <v>2</v>
      </c>
      <c r="R10" s="52" t="s">
        <v>3</v>
      </c>
      <c r="T10" s="17" t="s">
        <v>28</v>
      </c>
    </row>
    <row r="11" spans="1:30" ht="13.5">
      <c r="A11" s="2">
        <v>4</v>
      </c>
      <c r="B11" s="51" t="e">
        <f>INDEX(#REF!,MATCH('予選リーグ結果'!A11,#REF!,0))</f>
        <v>#REF!</v>
      </c>
      <c r="C11" s="105"/>
      <c r="D11" s="106"/>
      <c r="E11" s="106"/>
      <c r="F11" s="107"/>
      <c r="G11" s="53" t="str">
        <f>IF(H11="","",IF(H11&gt;J11,"〇",IF(H11&lt;J11,"●","△")))</f>
        <v>●</v>
      </c>
      <c r="H11" s="54">
        <v>1</v>
      </c>
      <c r="I11" s="54" t="str">
        <f>IF(H11="","","-")</f>
        <v>-</v>
      </c>
      <c r="J11" s="55">
        <v>3</v>
      </c>
      <c r="K11" s="53" t="str">
        <f>IF(L11="","",IF(L11&gt;N11,"〇",IF(L11&lt;N11,"●","△")))</f>
        <v>●</v>
      </c>
      <c r="L11" s="54">
        <v>0</v>
      </c>
      <c r="M11" s="54" t="str">
        <f>IF(L11="","","-")</f>
        <v>-</v>
      </c>
      <c r="N11" s="55">
        <v>2</v>
      </c>
      <c r="O11" s="59">
        <f>IF(G11="〇",3,IF(G11="△",1,0))+IF(K11="〇",3,IF(K11="△",1,0))</f>
        <v>0</v>
      </c>
      <c r="P11" s="4">
        <f>H11-J11+L11-N11</f>
        <v>-4</v>
      </c>
      <c r="Q11" s="4">
        <f>H11+L11</f>
        <v>1</v>
      </c>
      <c r="R11" s="15">
        <f>AD11</f>
        <v>3</v>
      </c>
      <c r="T11" s="18">
        <v>3</v>
      </c>
      <c r="W11">
        <f>IF(O11&gt;O12,1,0)+IF(O11&gt;O13,1,0)</f>
        <v>0</v>
      </c>
      <c r="X11">
        <f>IF(W11=2,1,IF(W11=1,2,3))</f>
        <v>3</v>
      </c>
      <c r="Y11">
        <f>IF(P11&gt;P12,1,0)+IF(P11&gt;P13,1,0)</f>
        <v>0</v>
      </c>
      <c r="Z11">
        <f>IF(Y11=2,1,IF(Y11=1,2,3))</f>
        <v>3</v>
      </c>
      <c r="AA11">
        <f>IF(Q11&gt;Q12,1,0)+IF(Q11&gt;Q13,1,0)</f>
        <v>0</v>
      </c>
      <c r="AB11">
        <f>IF(AA11=2,1,IF(AA11=1,2,3))</f>
        <v>3</v>
      </c>
      <c r="AD11">
        <f>IF(Y11=2,1,IF(X14=6,X11,IF(Z14=6,Z11,IF(X14=Z14=AB14,AB11,"抽選"))))</f>
        <v>3</v>
      </c>
    </row>
    <row r="12" spans="1:30" ht="13.5">
      <c r="A12" s="2">
        <v>5</v>
      </c>
      <c r="B12" s="51" t="e">
        <f>INDEX(#REF!,MATCH('予選リーグ結果'!A12,#REF!,0))</f>
        <v>#REF!</v>
      </c>
      <c r="C12" s="9" t="str">
        <f>IF(D12="","",IF(D12&gt;F12,"〇",IF(D12&lt;F12,"●","△")))</f>
        <v>〇</v>
      </c>
      <c r="D12" s="7">
        <f>IF(J11="","",J11)</f>
        <v>3</v>
      </c>
      <c r="E12" s="7" t="str">
        <f>IF(D12="","","-")</f>
        <v>-</v>
      </c>
      <c r="F12" s="8">
        <f>IF(H11="","",H11)</f>
        <v>1</v>
      </c>
      <c r="G12" s="95"/>
      <c r="H12" s="96"/>
      <c r="I12" s="96"/>
      <c r="J12" s="97"/>
      <c r="K12" s="53" t="str">
        <f>IF(L12="","",IF(L12&gt;N12,"〇",IF(L12&lt;N12,"●","△")))</f>
        <v>●</v>
      </c>
      <c r="L12" s="54">
        <v>1</v>
      </c>
      <c r="M12" s="54" t="str">
        <f>IF(L12="","","-")</f>
        <v>-</v>
      </c>
      <c r="N12" s="55">
        <v>2</v>
      </c>
      <c r="O12" s="59">
        <f>IF(C12="〇",3,IF(C12="△",1,0))+IF(K12="〇",3,IF(K12="△",1,0))</f>
        <v>3</v>
      </c>
      <c r="P12" s="4">
        <f>D12-F12+L12-N12</f>
        <v>1</v>
      </c>
      <c r="Q12" s="4">
        <f>D12+L12</f>
        <v>4</v>
      </c>
      <c r="R12" s="63">
        <f>AD12</f>
        <v>2</v>
      </c>
      <c r="T12" s="18">
        <v>2</v>
      </c>
      <c r="W12">
        <f>IF(O12&gt;O13,1,0)+IF(O12&gt;O11,1,0)</f>
        <v>1</v>
      </c>
      <c r="X12">
        <f>IF(W12=2,1,IF(W12=1,2,3))</f>
        <v>2</v>
      </c>
      <c r="Y12">
        <f>IF(P12&gt;P13,1,0)+IF(P12&gt;P11,1,0)</f>
        <v>1</v>
      </c>
      <c r="Z12">
        <f>IF(Y12=2,1,IF(Y12=1,2,3))</f>
        <v>2</v>
      </c>
      <c r="AA12">
        <f>IF(Q12&gt;Q13,1,0)+IF(Q12&gt;Q11,1,0)</f>
        <v>1</v>
      </c>
      <c r="AB12">
        <f>IF(AA12=2,1,IF(AA12=1,2,3))</f>
        <v>2</v>
      </c>
      <c r="AD12">
        <f>IF(Y12=2,1,IF(X14=6,X12,IF(Z14=6,Z12,IF(X14=Z14=AB14,AB12,"抽選"))))</f>
        <v>2</v>
      </c>
    </row>
    <row r="13" spans="1:30" ht="13.5">
      <c r="A13" s="2">
        <v>6</v>
      </c>
      <c r="B13" s="51" t="e">
        <f>INDEX(#REF!,MATCH('予選リーグ結果'!A13,#REF!,0))</f>
        <v>#REF!</v>
      </c>
      <c r="C13" s="9" t="str">
        <f>IF(D13="","",IF(D13&gt;F13,"〇",IF(D13&lt;F13,"●","△")))</f>
        <v>〇</v>
      </c>
      <c r="D13" s="7">
        <f>IF(N11="","",N11)</f>
        <v>2</v>
      </c>
      <c r="E13" s="7" t="str">
        <f>IF(D13="","","-")</f>
        <v>-</v>
      </c>
      <c r="F13" s="8">
        <f>IF(L11="","",L11)</f>
        <v>0</v>
      </c>
      <c r="G13" s="56" t="str">
        <f>IF(H13="","",IF(H13&gt;J13,"〇",IF(H13&lt;J13,"●","△")))</f>
        <v>〇</v>
      </c>
      <c r="H13" s="57">
        <f>IF(N12="","",N12)</f>
        <v>2</v>
      </c>
      <c r="I13" s="57" t="str">
        <f>IF(H13="","","-")</f>
        <v>-</v>
      </c>
      <c r="J13" s="58">
        <f>IF(L12="","",L12)</f>
        <v>1</v>
      </c>
      <c r="K13" s="98"/>
      <c r="L13" s="99"/>
      <c r="M13" s="99"/>
      <c r="N13" s="100"/>
      <c r="O13" s="59">
        <f>IF(C13="〇",3,IF(C13="△",1,0))+IF(G13="〇",3,IF(G13="△",1,0))</f>
        <v>6</v>
      </c>
      <c r="P13" s="4">
        <f>D13-F13+H13-J13</f>
        <v>3</v>
      </c>
      <c r="Q13" s="4">
        <f>D13+H13</f>
        <v>4</v>
      </c>
      <c r="R13" s="64">
        <f>AD13</f>
        <v>1</v>
      </c>
      <c r="T13" s="18">
        <v>1</v>
      </c>
      <c r="W13">
        <f>IF(O13&gt;O11,1,0)+IF(O13&gt;O12,1,0)</f>
        <v>2</v>
      </c>
      <c r="X13">
        <f>IF(W13=2,1,IF(W13=1,2,3))</f>
        <v>1</v>
      </c>
      <c r="Y13">
        <f>IF(P13&gt;P11,1,0)+IF(P13&gt;P12,1,0)</f>
        <v>2</v>
      </c>
      <c r="Z13">
        <f>IF(Y13=2,1,IF(Y13=1,2,3))</f>
        <v>1</v>
      </c>
      <c r="AA13">
        <f>IF(Q13&gt;Q11,1,0)+IF(Q13&gt;Q12,1,0)</f>
        <v>1</v>
      </c>
      <c r="AB13">
        <f>IF(AA13=2,1,IF(AA13=1,2,3))</f>
        <v>2</v>
      </c>
      <c r="AD13">
        <f>IF(Y13=2,1,IF(X14=6,X13,IF(Z14=6,Z13,IF(X14=Z14=AB14,AB13,"抽選"))))</f>
        <v>1</v>
      </c>
    </row>
    <row r="14" spans="6:28" ht="13.5">
      <c r="F14">
        <f>IF(OR(R11="抽選",R12="抽選",R13="抽選"),"※　抽選により（　　　","")</f>
      </c>
      <c r="G14" s="60"/>
      <c r="H14" s="60"/>
      <c r="I14" s="60"/>
      <c r="J14" s="60"/>
      <c r="K14" s="60"/>
      <c r="L14" s="108"/>
      <c r="M14" s="108"/>
      <c r="N14" s="108"/>
      <c r="O14" s="108"/>
      <c r="P14" s="11">
        <f>IF(F14="","",")が決勝トーナメント進出")</f>
      </c>
      <c r="R14" s="16"/>
      <c r="T14" s="19"/>
      <c r="X14" s="10">
        <f>SUM(X11:X13)</f>
        <v>6</v>
      </c>
      <c r="Z14" s="10">
        <f>SUM(Z11:Z13)</f>
        <v>6</v>
      </c>
      <c r="AB14" s="10">
        <f>SUM(AB11:AB13)</f>
        <v>7</v>
      </c>
    </row>
    <row r="15" spans="7:20" ht="13.5">
      <c r="G15" s="60"/>
      <c r="H15" s="60"/>
      <c r="I15" s="60"/>
      <c r="J15" s="60"/>
      <c r="K15" s="60"/>
      <c r="L15" s="60"/>
      <c r="M15" s="60"/>
      <c r="N15" s="60"/>
      <c r="O15" s="60"/>
      <c r="R15" s="16"/>
      <c r="T15" s="19"/>
    </row>
    <row r="16" spans="1:20" ht="13.5">
      <c r="A16" t="s">
        <v>6</v>
      </c>
      <c r="G16" s="60"/>
      <c r="H16" s="60"/>
      <c r="I16" s="60"/>
      <c r="J16" s="60"/>
      <c r="K16" s="60"/>
      <c r="L16" s="60"/>
      <c r="M16" s="60"/>
      <c r="N16" s="60"/>
      <c r="O16" s="60"/>
      <c r="R16" s="16"/>
      <c r="T16" s="19"/>
    </row>
    <row r="17" spans="1:20" s="12" customFormat="1" ht="13.5">
      <c r="A17" s="14"/>
      <c r="B17" s="13"/>
      <c r="C17" s="102" t="e">
        <f>IF(B18="","",B18)</f>
        <v>#REF!</v>
      </c>
      <c r="D17" s="103"/>
      <c r="E17" s="103"/>
      <c r="F17" s="104"/>
      <c r="G17" s="109" t="e">
        <f>IF(B19="","",B19)</f>
        <v>#REF!</v>
      </c>
      <c r="H17" s="110"/>
      <c r="I17" s="110"/>
      <c r="J17" s="111"/>
      <c r="K17" s="109" t="e">
        <f>IF(B20="","",B20)</f>
        <v>#REF!</v>
      </c>
      <c r="L17" s="110"/>
      <c r="M17" s="110"/>
      <c r="N17" s="111"/>
      <c r="O17" s="62" t="s">
        <v>0</v>
      </c>
      <c r="P17" s="50" t="s">
        <v>1</v>
      </c>
      <c r="Q17" s="50" t="s">
        <v>2</v>
      </c>
      <c r="R17" s="52" t="s">
        <v>3</v>
      </c>
      <c r="T17" s="20" t="s">
        <v>28</v>
      </c>
    </row>
    <row r="18" spans="1:30" ht="13.5">
      <c r="A18" s="2">
        <v>7</v>
      </c>
      <c r="B18" s="51" t="e">
        <f>INDEX(#REF!,MATCH('予選リーグ結果'!A18,#REF!,0))</f>
        <v>#REF!</v>
      </c>
      <c r="C18" s="105"/>
      <c r="D18" s="106"/>
      <c r="E18" s="106"/>
      <c r="F18" s="107"/>
      <c r="G18" s="53" t="str">
        <f>IF(H18="","",IF(H18&gt;J18,"〇",IF(H18&lt;J18,"●","△")))</f>
        <v>△</v>
      </c>
      <c r="H18" s="54">
        <v>1</v>
      </c>
      <c r="I18" s="54" t="str">
        <f>IF(H18="","","-")</f>
        <v>-</v>
      </c>
      <c r="J18" s="55">
        <v>1</v>
      </c>
      <c r="K18" s="53" t="str">
        <f>IF(L18="","",IF(L18&gt;N18,"〇",IF(L18&lt;N18,"●","△")))</f>
        <v>●</v>
      </c>
      <c r="L18" s="54">
        <v>0</v>
      </c>
      <c r="M18" s="54" t="str">
        <f>IF(L18="","","-")</f>
        <v>-</v>
      </c>
      <c r="N18" s="55">
        <v>4</v>
      </c>
      <c r="O18" s="59">
        <f>IF(G18="〇",3,IF(G18="△",1,0))+IF(K18="〇",3,IF(K18="△",1,0))</f>
        <v>1</v>
      </c>
      <c r="P18" s="4">
        <f>H18-J18+L18-N18</f>
        <v>-4</v>
      </c>
      <c r="Q18" s="4">
        <f>H18+L18</f>
        <v>1</v>
      </c>
      <c r="R18" s="63">
        <f>AD18</f>
        <v>2</v>
      </c>
      <c r="T18" s="18">
        <v>2</v>
      </c>
      <c r="W18">
        <f>IF(O18&gt;O19,1,0)+IF(O18&gt;O20,1,0)</f>
        <v>0</v>
      </c>
      <c r="X18">
        <f>IF(W18=2,1,IF(W18=1,2,3))</f>
        <v>3</v>
      </c>
      <c r="Y18">
        <f>IF(P18&gt;P19,1,0)+IF(P18&gt;P20,1,0)</f>
        <v>1</v>
      </c>
      <c r="Z18">
        <f>IF(Y18=2,1,IF(Y18=1,2,3))</f>
        <v>2</v>
      </c>
      <c r="AA18">
        <f>IF(Q18&gt;Q19,1,0)+IF(Q18&gt;Q20,1,0)</f>
        <v>0</v>
      </c>
      <c r="AB18">
        <f>IF(AA18=2,1,IF(AA18=1,2,3))</f>
        <v>3</v>
      </c>
      <c r="AD18">
        <f>IF(Y18=2,1,IF(X21=6,X18,IF(Z21=6,Z18,IF(X21=Z21=AB21,AB18,"抽選"))))</f>
        <v>2</v>
      </c>
    </row>
    <row r="19" spans="1:30" ht="13.5">
      <c r="A19" s="2">
        <v>8</v>
      </c>
      <c r="B19" s="51" t="e">
        <f>INDEX(#REF!,MATCH('予選リーグ結果'!A19,#REF!,0))</f>
        <v>#REF!</v>
      </c>
      <c r="C19" s="9" t="str">
        <f>IF(D19="","",IF(D19&gt;F19,"〇",IF(D19&lt;F19,"●","△")))</f>
        <v>△</v>
      </c>
      <c r="D19" s="7">
        <f>IF(J18="","",J18)</f>
        <v>1</v>
      </c>
      <c r="E19" s="7" t="str">
        <f>IF(D19="","","-")</f>
        <v>-</v>
      </c>
      <c r="F19" s="8">
        <f>IF(H18="","",H18)</f>
        <v>1</v>
      </c>
      <c r="G19" s="95"/>
      <c r="H19" s="96"/>
      <c r="I19" s="96"/>
      <c r="J19" s="97"/>
      <c r="K19" s="53" t="str">
        <f>IF(L19="","",IF(L19&gt;N19,"〇",IF(L19&lt;N19,"●","△")))</f>
        <v>●</v>
      </c>
      <c r="L19" s="54">
        <v>0</v>
      </c>
      <c r="M19" s="54" t="str">
        <f>IF(L19="","","-")</f>
        <v>-</v>
      </c>
      <c r="N19" s="55">
        <v>9</v>
      </c>
      <c r="O19" s="59">
        <f>IF(C19="〇",3,IF(C19="△",1,0))+IF(K19="〇",3,IF(K19="△",1,0))</f>
        <v>1</v>
      </c>
      <c r="P19" s="4">
        <f>D19-F19+L19-N19</f>
        <v>-9</v>
      </c>
      <c r="Q19" s="4">
        <f>D19+L19</f>
        <v>1</v>
      </c>
      <c r="R19" s="15">
        <f>AD19</f>
        <v>3</v>
      </c>
      <c r="T19" s="18">
        <v>3</v>
      </c>
      <c r="W19">
        <f>IF(O19&gt;O20,1,0)+IF(O19&gt;O18,1,0)</f>
        <v>0</v>
      </c>
      <c r="X19">
        <f>IF(W19=2,1,IF(W19=1,2,3))</f>
        <v>3</v>
      </c>
      <c r="Y19">
        <f>IF(P19&gt;P20,1,0)+IF(P19&gt;P18,1,0)</f>
        <v>0</v>
      </c>
      <c r="Z19">
        <f>IF(Y19=2,1,IF(Y19=1,2,3))</f>
        <v>3</v>
      </c>
      <c r="AA19">
        <f>IF(Q19&gt;Q20,1,0)+IF(Q19&gt;Q18,1,0)</f>
        <v>0</v>
      </c>
      <c r="AB19">
        <f>IF(AA19=2,1,IF(AA19=1,2,3))</f>
        <v>3</v>
      </c>
      <c r="AD19">
        <f>IF(Y19=2,1,IF(X21=6,X19,IF(Z21=6,Z19,IF(X21=Z21=AB21,AB19,"抽選"))))</f>
        <v>3</v>
      </c>
    </row>
    <row r="20" spans="1:30" ht="13.5">
      <c r="A20" s="2">
        <v>9</v>
      </c>
      <c r="B20" s="51" t="e">
        <f>INDEX(#REF!,MATCH('予選リーグ結果'!A20,#REF!,0))</f>
        <v>#REF!</v>
      </c>
      <c r="C20" s="9" t="str">
        <f>IF(D20="","",IF(D20&gt;F20,"〇",IF(D20&lt;F20,"●","△")))</f>
        <v>〇</v>
      </c>
      <c r="D20" s="7">
        <f>IF(N18="","",N18)</f>
        <v>4</v>
      </c>
      <c r="E20" s="7" t="str">
        <f>IF(D20="","","-")</f>
        <v>-</v>
      </c>
      <c r="F20" s="8">
        <f>IF(L18="","",L18)</f>
        <v>0</v>
      </c>
      <c r="G20" s="56" t="str">
        <f>IF(H20="","",IF(H20&gt;J20,"〇",IF(H20&lt;J20,"●","△")))</f>
        <v>〇</v>
      </c>
      <c r="H20" s="57">
        <f>IF(N19="","",N19)</f>
        <v>9</v>
      </c>
      <c r="I20" s="57" t="str">
        <f>IF(H20="","","-")</f>
        <v>-</v>
      </c>
      <c r="J20" s="58">
        <f>IF(L19="","",L19)</f>
        <v>0</v>
      </c>
      <c r="K20" s="98"/>
      <c r="L20" s="99"/>
      <c r="M20" s="99"/>
      <c r="N20" s="100"/>
      <c r="O20" s="59">
        <f>IF(C20="〇",3,IF(C20="△",1,0))+IF(G20="〇",3,IF(G20="△",1,0))</f>
        <v>6</v>
      </c>
      <c r="P20" s="4">
        <f>D20-F20+H20-J20</f>
        <v>13</v>
      </c>
      <c r="Q20" s="4">
        <f>D20+H20</f>
        <v>13</v>
      </c>
      <c r="R20" s="64">
        <f>AD20</f>
        <v>1</v>
      </c>
      <c r="T20" s="18">
        <v>1</v>
      </c>
      <c r="W20">
        <f>IF(O20&gt;O18,1,0)+IF(O20&gt;O19,1,0)</f>
        <v>2</v>
      </c>
      <c r="X20">
        <f>IF(W20=2,1,IF(W20=1,2,3))</f>
        <v>1</v>
      </c>
      <c r="Y20">
        <f>IF(P20&gt;P18,1,0)+IF(P20&gt;P19,1,0)</f>
        <v>2</v>
      </c>
      <c r="Z20">
        <f>IF(Y20=2,1,IF(Y20=1,2,3))</f>
        <v>1</v>
      </c>
      <c r="AA20">
        <f>IF(Q20&gt;Q18,1,0)+IF(Q20&gt;Q19,1,0)</f>
        <v>2</v>
      </c>
      <c r="AB20">
        <f>IF(AA20=2,1,IF(AA20=1,2,3))</f>
        <v>1</v>
      </c>
      <c r="AD20">
        <f>IF(Y20=2,1,IF(X21=6,X20,IF(Z21=6,Z20,IF(X21=Z21=AB21,AB20,"抽選"))))</f>
        <v>1</v>
      </c>
    </row>
    <row r="21" spans="6:28" ht="13.5">
      <c r="F21">
        <f>IF(OR(R18="抽選",R19="抽選",R20="抽選"),"※　抽選により（　　　","")</f>
      </c>
      <c r="G21" s="60"/>
      <c r="H21" s="60"/>
      <c r="I21" s="60"/>
      <c r="J21" s="60"/>
      <c r="K21" s="60"/>
      <c r="L21" s="108"/>
      <c r="M21" s="108"/>
      <c r="N21" s="108"/>
      <c r="O21" s="108"/>
      <c r="P21" s="11">
        <f>IF(F21="","",")が決勝トーナメント進出")</f>
      </c>
      <c r="R21" s="16"/>
      <c r="T21" s="19"/>
      <c r="X21" s="10">
        <f>SUM(X18:X20)</f>
        <v>7</v>
      </c>
      <c r="Z21" s="10">
        <f>SUM(Z18:Z20)</f>
        <v>6</v>
      </c>
      <c r="AB21" s="10">
        <f>SUM(AB18:AB20)</f>
        <v>7</v>
      </c>
    </row>
    <row r="22" spans="7:20" ht="13.5">
      <c r="G22" s="60"/>
      <c r="H22" s="60"/>
      <c r="I22" s="60"/>
      <c r="J22" s="60"/>
      <c r="K22" s="60"/>
      <c r="L22" s="60"/>
      <c r="M22" s="60"/>
      <c r="N22" s="60"/>
      <c r="O22" s="60"/>
      <c r="R22" s="16"/>
      <c r="T22" s="19"/>
    </row>
    <row r="23" spans="1:20" ht="13.5">
      <c r="A23" t="s">
        <v>7</v>
      </c>
      <c r="G23" s="60"/>
      <c r="H23" s="60"/>
      <c r="I23" s="60"/>
      <c r="J23" s="60"/>
      <c r="K23" s="60"/>
      <c r="L23" s="60"/>
      <c r="M23" s="60"/>
      <c r="N23" s="60"/>
      <c r="O23" s="60"/>
      <c r="R23" s="16"/>
      <c r="T23" s="19"/>
    </row>
    <row r="24" spans="1:20" s="12" customFormat="1" ht="13.5">
      <c r="A24" s="14"/>
      <c r="B24" s="13"/>
      <c r="C24" s="102" t="e">
        <f>IF(B25="","",B25)</f>
        <v>#REF!</v>
      </c>
      <c r="D24" s="103"/>
      <c r="E24" s="103"/>
      <c r="F24" s="104"/>
      <c r="G24" s="109" t="e">
        <f>IF(B26="","",B26)</f>
        <v>#REF!</v>
      </c>
      <c r="H24" s="110"/>
      <c r="I24" s="110"/>
      <c r="J24" s="111"/>
      <c r="K24" s="109" t="e">
        <f>IF(B27="","",B27)</f>
        <v>#REF!</v>
      </c>
      <c r="L24" s="110"/>
      <c r="M24" s="110"/>
      <c r="N24" s="111"/>
      <c r="O24" s="62" t="s">
        <v>0</v>
      </c>
      <c r="P24" s="50" t="s">
        <v>1</v>
      </c>
      <c r="Q24" s="50" t="s">
        <v>2</v>
      </c>
      <c r="R24" s="52" t="s">
        <v>3</v>
      </c>
      <c r="T24" s="20" t="s">
        <v>28</v>
      </c>
    </row>
    <row r="25" spans="1:30" ht="13.5">
      <c r="A25" s="2">
        <v>10</v>
      </c>
      <c r="B25" s="51" t="e">
        <f>INDEX(#REF!,MATCH('予選リーグ結果'!A25,#REF!,0))</f>
        <v>#REF!</v>
      </c>
      <c r="C25" s="105"/>
      <c r="D25" s="106"/>
      <c r="E25" s="106"/>
      <c r="F25" s="107"/>
      <c r="G25" s="53" t="str">
        <f>IF(H25="","",IF(H25&gt;J25,"〇",IF(H25&lt;J25,"●","△")))</f>
        <v>〇</v>
      </c>
      <c r="H25" s="54">
        <v>2</v>
      </c>
      <c r="I25" s="54" t="str">
        <f>IF(H25="","","-")</f>
        <v>-</v>
      </c>
      <c r="J25" s="55">
        <v>0</v>
      </c>
      <c r="K25" s="53" t="str">
        <f>IF(L25="","",IF(L25&gt;N25,"〇",IF(L25&lt;N25,"●","△")))</f>
        <v>△</v>
      </c>
      <c r="L25" s="54">
        <v>3</v>
      </c>
      <c r="M25" s="54" t="str">
        <f>IF(L25="","","-")</f>
        <v>-</v>
      </c>
      <c r="N25" s="55">
        <v>3</v>
      </c>
      <c r="O25" s="59">
        <f>IF(G25="〇",3,IF(G25="△",1,0))+IF(K25="〇",3,IF(K25="△",1,0))</f>
        <v>4</v>
      </c>
      <c r="P25" s="4">
        <f>H25-J25+L25-N25</f>
        <v>2</v>
      </c>
      <c r="Q25" s="4">
        <f>H25+L25</f>
        <v>5</v>
      </c>
      <c r="R25" s="64">
        <f>AD25</f>
        <v>1</v>
      </c>
      <c r="T25" s="18">
        <v>3</v>
      </c>
      <c r="W25">
        <f>IF(O25&gt;O26,1,0)+IF(O25&gt;O27,1,0)</f>
        <v>1</v>
      </c>
      <c r="X25">
        <f>IF(W25=2,1,IF(W25=1,2,3))</f>
        <v>2</v>
      </c>
      <c r="Y25">
        <f>IF(P25&gt;P26,1,0)+IF(P25&gt;P27,1,0)</f>
        <v>2</v>
      </c>
      <c r="Z25">
        <f>IF(Y25=2,1,IF(Y25=1,2,3))</f>
        <v>1</v>
      </c>
      <c r="AA25">
        <f>IF(Q25&gt;Q26,1,0)+IF(Q25&gt;Q27,1,0)</f>
        <v>1</v>
      </c>
      <c r="AB25">
        <f>IF(AA25=2,1,IF(AA25=1,2,3))</f>
        <v>2</v>
      </c>
      <c r="AD25">
        <f>IF(Y25=2,1,IF(X28=6,X25,IF(Z28=6,Z25,IF(X28=Z28=AB28,AB25,"抽選"))))</f>
        <v>1</v>
      </c>
    </row>
    <row r="26" spans="1:30" ht="13.5">
      <c r="A26" s="2">
        <v>11</v>
      </c>
      <c r="B26" s="51" t="e">
        <f>INDEX(#REF!,MATCH('予選リーグ結果'!A26,#REF!,0))</f>
        <v>#REF!</v>
      </c>
      <c r="C26" s="9" t="str">
        <f>IF(D26="","",IF(D26&gt;F26,"〇",IF(D26&lt;F26,"●","△")))</f>
        <v>●</v>
      </c>
      <c r="D26" s="7">
        <f>IF(J25="","",J25)</f>
        <v>0</v>
      </c>
      <c r="E26" s="7" t="str">
        <f>IF(D26="","","-")</f>
        <v>-</v>
      </c>
      <c r="F26" s="8">
        <f>IF(H25="","",H25)</f>
        <v>2</v>
      </c>
      <c r="G26" s="95"/>
      <c r="H26" s="96"/>
      <c r="I26" s="96"/>
      <c r="J26" s="97"/>
      <c r="K26" s="53" t="str">
        <f>IF(L26="","",IF(L26&gt;N26,"〇",IF(L26&lt;N26,"●","△")))</f>
        <v>●</v>
      </c>
      <c r="L26" s="54">
        <v>2</v>
      </c>
      <c r="M26" s="54" t="str">
        <f>IF(L26="","","-")</f>
        <v>-</v>
      </c>
      <c r="N26" s="55">
        <v>3</v>
      </c>
      <c r="O26" s="59">
        <f>IF(C26="〇",3,IF(C26="△",1,0))+IF(K26="〇",3,IF(K26="△",1,0))</f>
        <v>0</v>
      </c>
      <c r="P26" s="4">
        <f>D26-F26+L26-N26</f>
        <v>-3</v>
      </c>
      <c r="Q26" s="4">
        <f>D26+L26</f>
        <v>2</v>
      </c>
      <c r="R26" s="15">
        <f>AD26</f>
        <v>3</v>
      </c>
      <c r="T26" s="18">
        <v>2</v>
      </c>
      <c r="W26">
        <f>IF(O26&gt;O27,1,0)+IF(O26&gt;O25,1,0)</f>
        <v>0</v>
      </c>
      <c r="X26">
        <f>IF(W26=2,1,IF(W26=1,2,3))</f>
        <v>3</v>
      </c>
      <c r="Y26">
        <f>IF(P26&gt;P27,1,0)+IF(P26&gt;P25,1,0)</f>
        <v>0</v>
      </c>
      <c r="Z26">
        <f>IF(Y26=2,1,IF(Y26=1,2,3))</f>
        <v>3</v>
      </c>
      <c r="AA26">
        <f>IF(Q26&gt;Q27,1,0)+IF(Q26&gt;Q25,1,0)</f>
        <v>0</v>
      </c>
      <c r="AB26">
        <f>IF(AA26=2,1,IF(AA26=1,2,3))</f>
        <v>3</v>
      </c>
      <c r="AD26">
        <f>IF(Y26=2,1,IF(X28=6,X26,IF(Z28=6,Z26,IF(X28=Z28=AB28,AB26,"抽選"))))</f>
        <v>3</v>
      </c>
    </row>
    <row r="27" spans="1:30" ht="13.5">
      <c r="A27" s="2">
        <v>12</v>
      </c>
      <c r="B27" s="51" t="e">
        <f>INDEX(#REF!,MATCH('予選リーグ結果'!A27,#REF!,0))</f>
        <v>#REF!</v>
      </c>
      <c r="C27" s="9" t="str">
        <f>IF(D27="","",IF(D27&gt;F27,"〇",IF(D27&lt;F27,"●","△")))</f>
        <v>△</v>
      </c>
      <c r="D27" s="7">
        <f>IF(N25="","",N25)</f>
        <v>3</v>
      </c>
      <c r="E27" s="7" t="str">
        <f>IF(D27="","","-")</f>
        <v>-</v>
      </c>
      <c r="F27" s="8">
        <f>IF(L25="","",L25)</f>
        <v>3</v>
      </c>
      <c r="G27" s="56" t="str">
        <f>IF(H27="","",IF(H27&gt;J27,"〇",IF(H27&lt;J27,"●","△")))</f>
        <v>〇</v>
      </c>
      <c r="H27" s="57">
        <f>IF(N26="","",N26)</f>
        <v>3</v>
      </c>
      <c r="I27" s="57" t="str">
        <f>IF(H27="","","-")</f>
        <v>-</v>
      </c>
      <c r="J27" s="58">
        <f>IF(L26="","",L26)</f>
        <v>2</v>
      </c>
      <c r="K27" s="98"/>
      <c r="L27" s="99"/>
      <c r="M27" s="99"/>
      <c r="N27" s="100"/>
      <c r="O27" s="59">
        <f>IF(C27="〇",3,IF(C27="△",1,0))+IF(G27="〇",3,IF(G27="△",1,0))</f>
        <v>4</v>
      </c>
      <c r="P27" s="4">
        <f>D27-F27+H27-J27</f>
        <v>1</v>
      </c>
      <c r="Q27" s="4">
        <f>D27+H27</f>
        <v>6</v>
      </c>
      <c r="R27" s="63">
        <f>AD27</f>
        <v>2</v>
      </c>
      <c r="T27" s="18">
        <v>1</v>
      </c>
      <c r="W27">
        <f>IF(O27&gt;O25,1,0)+IF(O27&gt;O26,1,0)</f>
        <v>1</v>
      </c>
      <c r="X27">
        <f>IF(W27=2,1,IF(W27=1,2,3))</f>
        <v>2</v>
      </c>
      <c r="Y27">
        <f>IF(P27&gt;P25,1,0)+IF(P27&gt;P26,1,0)</f>
        <v>1</v>
      </c>
      <c r="Z27">
        <f>IF(Y27=2,1,IF(Y27=1,2,3))</f>
        <v>2</v>
      </c>
      <c r="AA27">
        <f>IF(Q27&gt;Q25,1,0)+IF(Q27&gt;Q26,1,0)</f>
        <v>2</v>
      </c>
      <c r="AB27">
        <f>IF(AA27=2,1,IF(AA27=1,2,3))</f>
        <v>1</v>
      </c>
      <c r="AD27">
        <f>IF(Y27=2,1,IF(X28=6,X27,IF(Z28=6,Z27,IF(X28=Z28=AB28,AB27,"抽選"))))</f>
        <v>2</v>
      </c>
    </row>
    <row r="28" spans="6:28" ht="13.5">
      <c r="F28">
        <f>IF(OR(R25="抽選",R26="抽選",R27="抽選"),"※　抽選により（　　　","")</f>
      </c>
      <c r="G28" s="60"/>
      <c r="H28" s="60"/>
      <c r="I28" s="60"/>
      <c r="J28" s="60"/>
      <c r="K28" s="60"/>
      <c r="L28" s="108"/>
      <c r="M28" s="108"/>
      <c r="N28" s="108"/>
      <c r="O28" s="108"/>
      <c r="P28" s="11">
        <f>IF(F28="","",")が決勝トーナメント進出")</f>
      </c>
      <c r="R28" s="16"/>
      <c r="T28" s="19"/>
      <c r="X28" s="10">
        <f>SUM(X25:X27)</f>
        <v>7</v>
      </c>
      <c r="Z28" s="10">
        <f>SUM(Z25:Z27)</f>
        <v>6</v>
      </c>
      <c r="AB28" s="10">
        <f>SUM(AB25:AB27)</f>
        <v>6</v>
      </c>
    </row>
    <row r="29" spans="7:20" ht="13.5">
      <c r="G29" s="60"/>
      <c r="H29" s="60"/>
      <c r="I29" s="60"/>
      <c r="J29" s="60"/>
      <c r="K29" s="60"/>
      <c r="L29" s="60"/>
      <c r="M29" s="60"/>
      <c r="N29" s="60"/>
      <c r="O29" s="60"/>
      <c r="R29" s="16"/>
      <c r="T29" s="19"/>
    </row>
    <row r="30" spans="1:20" ht="13.5">
      <c r="A30" t="s">
        <v>8</v>
      </c>
      <c r="G30" s="60"/>
      <c r="H30" s="60"/>
      <c r="I30" s="60"/>
      <c r="J30" s="60"/>
      <c r="K30" s="60"/>
      <c r="L30" s="60"/>
      <c r="M30" s="60"/>
      <c r="N30" s="60"/>
      <c r="O30" s="60"/>
      <c r="R30" s="16"/>
      <c r="T30" s="19"/>
    </row>
    <row r="31" spans="1:20" ht="13.5">
      <c r="A31" s="6"/>
      <c r="B31" s="13"/>
      <c r="C31" s="102" t="e">
        <f>IF(B32="","",B32)</f>
        <v>#REF!</v>
      </c>
      <c r="D31" s="103"/>
      <c r="E31" s="103"/>
      <c r="F31" s="104"/>
      <c r="G31" s="109" t="e">
        <f>IF(B33="","",B33)</f>
        <v>#REF!</v>
      </c>
      <c r="H31" s="110"/>
      <c r="I31" s="110"/>
      <c r="J31" s="111"/>
      <c r="K31" s="109" t="e">
        <f>IF(B34="","",B34)</f>
        <v>#REF!</v>
      </c>
      <c r="L31" s="110"/>
      <c r="M31" s="110"/>
      <c r="N31" s="111"/>
      <c r="O31" s="62" t="s">
        <v>0</v>
      </c>
      <c r="P31" s="50" t="s">
        <v>1</v>
      </c>
      <c r="Q31" s="50" t="s">
        <v>2</v>
      </c>
      <c r="R31" s="52" t="s">
        <v>3</v>
      </c>
      <c r="T31" s="17" t="s">
        <v>28</v>
      </c>
    </row>
    <row r="32" spans="1:30" ht="13.5">
      <c r="A32" s="2">
        <v>13</v>
      </c>
      <c r="B32" s="51" t="e">
        <f>INDEX(#REF!,MATCH('予選リーグ結果'!A32,#REF!,0))</f>
        <v>#REF!</v>
      </c>
      <c r="C32" s="105"/>
      <c r="D32" s="106"/>
      <c r="E32" s="106"/>
      <c r="F32" s="107"/>
      <c r="G32" s="53" t="str">
        <f>IF(H32="","",IF(H32&gt;J32,"〇",IF(H32&lt;J32,"●","△")))</f>
        <v>〇</v>
      </c>
      <c r="H32" s="54">
        <v>7</v>
      </c>
      <c r="I32" s="54" t="str">
        <f>IF(H32="","","-")</f>
        <v>-</v>
      </c>
      <c r="J32" s="55">
        <v>1</v>
      </c>
      <c r="K32" s="53" t="str">
        <f>IF(L32="","",IF(L32&gt;N32,"〇",IF(L32&lt;N32,"●","△")))</f>
        <v>●</v>
      </c>
      <c r="L32" s="54">
        <v>1</v>
      </c>
      <c r="M32" s="54" t="str">
        <f>IF(L32="","","-")</f>
        <v>-</v>
      </c>
      <c r="N32" s="55">
        <v>4</v>
      </c>
      <c r="O32" s="59">
        <f>IF(G32="〇",3,IF(G32="△",1,0))+IF(K32="〇",3,IF(K32="△",1,0))</f>
        <v>3</v>
      </c>
      <c r="P32" s="4">
        <f>H32-J32+L32-N32</f>
        <v>3</v>
      </c>
      <c r="Q32" s="4">
        <f>H32+L32</f>
        <v>8</v>
      </c>
      <c r="R32" s="63">
        <f>AD32</f>
        <v>2</v>
      </c>
      <c r="T32" s="18">
        <v>1</v>
      </c>
      <c r="W32">
        <f>IF(O32&gt;O33,1,0)+IF(O32&gt;O34,1,0)</f>
        <v>1</v>
      </c>
      <c r="X32">
        <f>IF(W32=2,1,IF(W32=1,2,3))</f>
        <v>2</v>
      </c>
      <c r="Y32">
        <f>IF(P32&gt;P33,1,0)+IF(P32&gt;P34,1,0)</f>
        <v>1</v>
      </c>
      <c r="Z32">
        <f>IF(Y32=2,1,IF(Y32=1,2,3))</f>
        <v>2</v>
      </c>
      <c r="AA32">
        <f>IF(Q32&gt;Q33,1,0)+IF(Q32&gt;Q34,1,0)</f>
        <v>1</v>
      </c>
      <c r="AB32">
        <f>IF(AA32=2,1,IF(AA32=1,2,3))</f>
        <v>2</v>
      </c>
      <c r="AD32">
        <f>IF(Y32=2,1,IF(X35=6,X32,IF(Z35=6,Z32,IF(X35=Z35=AB35,AB32,"抽選"))))</f>
        <v>2</v>
      </c>
    </row>
    <row r="33" spans="1:30" ht="13.5">
      <c r="A33" s="2">
        <v>14</v>
      </c>
      <c r="B33" s="51" t="e">
        <f>INDEX(#REF!,MATCH('予選リーグ結果'!A33,#REF!,0))</f>
        <v>#REF!</v>
      </c>
      <c r="C33" s="9" t="str">
        <f>IF(D33="","",IF(D33&gt;F33,"〇",IF(D33&lt;F33,"●","△")))</f>
        <v>●</v>
      </c>
      <c r="D33" s="7">
        <f>IF(J32="","",J32)</f>
        <v>1</v>
      </c>
      <c r="E33" s="7" t="str">
        <f>IF(D33="","","-")</f>
        <v>-</v>
      </c>
      <c r="F33" s="8">
        <f>IF(H32="","",H32)</f>
        <v>7</v>
      </c>
      <c r="G33" s="95"/>
      <c r="H33" s="96"/>
      <c r="I33" s="96"/>
      <c r="J33" s="97"/>
      <c r="K33" s="53" t="str">
        <f>IF(L33="","",IF(L33&gt;N33,"〇",IF(L33&lt;N33,"●","△")))</f>
        <v>●</v>
      </c>
      <c r="L33" s="54">
        <v>0</v>
      </c>
      <c r="M33" s="54" t="str">
        <f>IF(L33="","","-")</f>
        <v>-</v>
      </c>
      <c r="N33" s="55">
        <v>4</v>
      </c>
      <c r="O33" s="59">
        <f>IF(C33="〇",3,IF(C33="△",1,0))+IF(K33="〇",3,IF(K33="△",1,0))</f>
        <v>0</v>
      </c>
      <c r="P33" s="4">
        <f>D33-F33+L33-N33</f>
        <v>-10</v>
      </c>
      <c r="Q33" s="4">
        <f>D33+L33</f>
        <v>1</v>
      </c>
      <c r="R33" s="15">
        <f>AD33</f>
        <v>3</v>
      </c>
      <c r="T33" s="18">
        <v>3</v>
      </c>
      <c r="W33">
        <f>IF(O33&gt;O34,1,0)+IF(O33&gt;O32,1,0)</f>
        <v>0</v>
      </c>
      <c r="X33">
        <f>IF(W33=2,1,IF(W33=1,2,3))</f>
        <v>3</v>
      </c>
      <c r="Y33">
        <f>IF(P33&gt;P34,1,0)+IF(P33&gt;P32,1,0)</f>
        <v>0</v>
      </c>
      <c r="Z33">
        <f>IF(Y33=2,1,IF(Y33=1,2,3))</f>
        <v>3</v>
      </c>
      <c r="AA33">
        <f>IF(Q33&gt;Q34,1,0)+IF(Q33&gt;Q32,1,0)</f>
        <v>0</v>
      </c>
      <c r="AB33">
        <f>IF(AA33=2,1,IF(AA33=1,2,3))</f>
        <v>3</v>
      </c>
      <c r="AD33">
        <f>IF(Y33=2,1,IF(X35=6,X33,IF(Z35=6,Z33,IF(X35=Z35=AB35,AB33,"抽選"))))</f>
        <v>3</v>
      </c>
    </row>
    <row r="34" spans="1:30" ht="13.5">
      <c r="A34" s="2">
        <v>15</v>
      </c>
      <c r="B34" s="51" t="e">
        <f>INDEX(#REF!,MATCH('予選リーグ結果'!A34,#REF!,0))</f>
        <v>#REF!</v>
      </c>
      <c r="C34" s="9" t="str">
        <f>IF(D34="","",IF(D34&gt;F34,"〇",IF(D34&lt;F34,"●","△")))</f>
        <v>〇</v>
      </c>
      <c r="D34" s="7">
        <f>IF(N32="","",N32)</f>
        <v>4</v>
      </c>
      <c r="E34" s="7" t="str">
        <f>IF(D34="","","-")</f>
        <v>-</v>
      </c>
      <c r="F34" s="8">
        <f>IF(L32="","",L32)</f>
        <v>1</v>
      </c>
      <c r="G34" s="56" t="str">
        <f>IF(H34="","",IF(H34&gt;J34,"〇",IF(H34&lt;J34,"●","△")))</f>
        <v>〇</v>
      </c>
      <c r="H34" s="57">
        <f>IF(N33="","",N33)</f>
        <v>4</v>
      </c>
      <c r="I34" s="57" t="str">
        <f>IF(H34="","","-")</f>
        <v>-</v>
      </c>
      <c r="J34" s="58">
        <f>IF(L33="","",L33)</f>
        <v>0</v>
      </c>
      <c r="K34" s="98"/>
      <c r="L34" s="99"/>
      <c r="M34" s="99"/>
      <c r="N34" s="100"/>
      <c r="O34" s="59">
        <f>IF(C34="〇",3,IF(C34="△",1,0))+IF(G34="〇",3,IF(G34="△",1,0))</f>
        <v>6</v>
      </c>
      <c r="P34" s="4">
        <f>D34-F34+H34-J34</f>
        <v>7</v>
      </c>
      <c r="Q34" s="4">
        <f>D34+H34</f>
        <v>8</v>
      </c>
      <c r="R34" s="64">
        <f>AD34</f>
        <v>1</v>
      </c>
      <c r="T34" s="18">
        <v>2</v>
      </c>
      <c r="W34">
        <f>IF(O34&gt;O32,1,0)+IF(O34&gt;O33,1,0)</f>
        <v>2</v>
      </c>
      <c r="X34">
        <f>IF(W34=2,1,IF(W34=1,2,3))</f>
        <v>1</v>
      </c>
      <c r="Y34">
        <f>IF(P34&gt;P32,1,0)+IF(P34&gt;P33,1,0)</f>
        <v>2</v>
      </c>
      <c r="Z34">
        <f>IF(Y34=2,1,IF(Y34=1,2,3))</f>
        <v>1</v>
      </c>
      <c r="AA34">
        <f>IF(Q34&gt;Q32,1,0)+IF(Q34&gt;Q33,1,0)</f>
        <v>1</v>
      </c>
      <c r="AB34">
        <f>IF(AA34=2,1,IF(AA34=1,2,3))</f>
        <v>2</v>
      </c>
      <c r="AD34">
        <f>IF(Y34=2,1,IF(X35=6,X34,IF(Z35=6,Z34,IF(X35=Z35=AB35,AB34,"3"))))</f>
        <v>1</v>
      </c>
    </row>
    <row r="35" spans="6:28" ht="13.5">
      <c r="F35">
        <f>IF(OR(R32="抽選",R33="抽選",R34="抽選"),"※　抽選により（　　　","")</f>
      </c>
      <c r="G35" s="60"/>
      <c r="H35" s="60"/>
      <c r="I35" s="60"/>
      <c r="J35" s="60"/>
      <c r="K35" s="60"/>
      <c r="L35" s="60"/>
      <c r="M35" s="61"/>
      <c r="N35" s="61"/>
      <c r="O35" s="61"/>
      <c r="P35" s="11">
        <f>IF(F35="","",")が決勝トーナメント進出")</f>
      </c>
      <c r="R35" s="16"/>
      <c r="T35" s="19"/>
      <c r="X35" s="10">
        <f>SUM(X32:X34)</f>
        <v>6</v>
      </c>
      <c r="Z35" s="10">
        <f>SUM(Z32:Z34)</f>
        <v>6</v>
      </c>
      <c r="AB35" s="10">
        <f>SUM(AB32:AB34)</f>
        <v>7</v>
      </c>
    </row>
    <row r="36" spans="7:20" ht="13.5">
      <c r="G36" s="60"/>
      <c r="H36" s="60"/>
      <c r="I36" s="60"/>
      <c r="J36" s="60"/>
      <c r="K36" s="60"/>
      <c r="L36" s="60"/>
      <c r="M36" s="60"/>
      <c r="N36" s="60"/>
      <c r="O36" s="60"/>
      <c r="R36" s="16"/>
      <c r="T36" s="19"/>
    </row>
    <row r="37" spans="1:20" ht="13.5">
      <c r="A37" t="s">
        <v>9</v>
      </c>
      <c r="G37" s="60"/>
      <c r="H37" s="60"/>
      <c r="I37" s="60"/>
      <c r="J37" s="60"/>
      <c r="K37" s="60"/>
      <c r="L37" s="60"/>
      <c r="M37" s="60"/>
      <c r="N37" s="60"/>
      <c r="O37" s="60"/>
      <c r="R37" s="16"/>
      <c r="T37" s="19"/>
    </row>
    <row r="38" spans="1:20" ht="13.5">
      <c r="A38" s="6"/>
      <c r="B38" s="13"/>
      <c r="C38" s="102" t="e">
        <f>IF(B39="","",B39)</f>
        <v>#REF!</v>
      </c>
      <c r="D38" s="103"/>
      <c r="E38" s="103"/>
      <c r="F38" s="104"/>
      <c r="G38" s="109" t="e">
        <f>IF(B40="","",B40)</f>
        <v>#REF!</v>
      </c>
      <c r="H38" s="110"/>
      <c r="I38" s="110"/>
      <c r="J38" s="111"/>
      <c r="K38" s="109" t="e">
        <f>IF(B41="","",B41)</f>
        <v>#REF!</v>
      </c>
      <c r="L38" s="110"/>
      <c r="M38" s="110"/>
      <c r="N38" s="111"/>
      <c r="O38" s="62" t="s">
        <v>0</v>
      </c>
      <c r="P38" s="50" t="s">
        <v>1</v>
      </c>
      <c r="Q38" s="50" t="s">
        <v>2</v>
      </c>
      <c r="R38" s="52" t="s">
        <v>3</v>
      </c>
      <c r="T38" s="17" t="s">
        <v>28</v>
      </c>
    </row>
    <row r="39" spans="1:30" ht="13.5">
      <c r="A39" s="2">
        <v>16</v>
      </c>
      <c r="B39" s="51" t="e">
        <f>INDEX(#REF!,MATCH('予選リーグ結果'!A39,#REF!,0))</f>
        <v>#REF!</v>
      </c>
      <c r="C39" s="105"/>
      <c r="D39" s="106"/>
      <c r="E39" s="106"/>
      <c r="F39" s="107"/>
      <c r="G39" s="53" t="str">
        <f>IF(H39="","",IF(H39&gt;J39,"〇",IF(H39&lt;J39,"●","△")))</f>
        <v>●</v>
      </c>
      <c r="H39" s="54">
        <v>1</v>
      </c>
      <c r="I39" s="54" t="str">
        <f>IF(H39="","","-")</f>
        <v>-</v>
      </c>
      <c r="J39" s="55">
        <v>2</v>
      </c>
      <c r="K39" s="53" t="str">
        <f>IF(L39="","",IF(L39&gt;N39,"〇",IF(L39&lt;N39,"●","△")))</f>
        <v>〇</v>
      </c>
      <c r="L39" s="54">
        <v>2</v>
      </c>
      <c r="M39" s="54" t="str">
        <f>IF(L39="","","-")</f>
        <v>-</v>
      </c>
      <c r="N39" s="55">
        <v>1</v>
      </c>
      <c r="O39" s="59">
        <f>IF(G39="〇",3,IF(G39="△",1,0))+IF(K39="〇",3,IF(K39="△",1,0))</f>
        <v>3</v>
      </c>
      <c r="P39" s="4">
        <f>H39-J39+L39-N39</f>
        <v>0</v>
      </c>
      <c r="Q39" s="4">
        <f>H39+L39</f>
        <v>3</v>
      </c>
      <c r="R39" s="63">
        <f>AD39</f>
        <v>2</v>
      </c>
      <c r="T39" s="18">
        <v>3</v>
      </c>
      <c r="W39">
        <f>IF(O39&gt;O40,1,0)+IF(O39&gt;O41,1,0)</f>
        <v>1</v>
      </c>
      <c r="X39">
        <f>IF(W39=2,1,IF(W39=1,2,3))</f>
        <v>2</v>
      </c>
      <c r="Y39">
        <f>IF(P39&gt;P40,1,0)+IF(P39&gt;P41,1,0)</f>
        <v>1</v>
      </c>
      <c r="Z39">
        <f>IF(Y39=2,1,IF(Y39=1,2,3))</f>
        <v>2</v>
      </c>
      <c r="AA39">
        <f>IF(Q39&gt;Q40,1,0)+IF(Q39&gt;Q41,1,0)</f>
        <v>0</v>
      </c>
      <c r="AB39">
        <f>IF(AA39=2,1,IF(AA39=1,2,3))</f>
        <v>3</v>
      </c>
      <c r="AD39">
        <f>IF(Y39=2,1,IF(X42=6,X39,IF(Z42=6,Z39,IF(X42=Z42=AB42,AB39,"抽選"))))</f>
        <v>2</v>
      </c>
    </row>
    <row r="40" spans="1:30" ht="13.5">
      <c r="A40" s="2">
        <v>17</v>
      </c>
      <c r="B40" s="51" t="e">
        <f>INDEX(#REF!,MATCH('予選リーグ結果'!A40,#REF!,0))</f>
        <v>#REF!</v>
      </c>
      <c r="C40" s="9" t="str">
        <f>IF(D40="","",IF(D40&gt;F40,"〇",IF(D40&lt;F40,"●","△")))</f>
        <v>〇</v>
      </c>
      <c r="D40" s="7">
        <f>IF(J39="","",J39)</f>
        <v>2</v>
      </c>
      <c r="E40" s="7" t="str">
        <f>IF(D40="","","-")</f>
        <v>-</v>
      </c>
      <c r="F40" s="8">
        <f>IF(H39="","",H39)</f>
        <v>1</v>
      </c>
      <c r="G40" s="95"/>
      <c r="H40" s="96"/>
      <c r="I40" s="96"/>
      <c r="J40" s="97"/>
      <c r="K40" s="53" t="str">
        <f>IF(L40="","",IF(L40&gt;N40,"〇",IF(L40&lt;N40,"●","△")))</f>
        <v>△</v>
      </c>
      <c r="L40" s="54">
        <v>2</v>
      </c>
      <c r="M40" s="54" t="str">
        <f>IF(L40="","","-")</f>
        <v>-</v>
      </c>
      <c r="N40" s="55">
        <v>2</v>
      </c>
      <c r="O40" s="59">
        <f>IF(C40="〇",3,IF(C40="△",1,0))+IF(K40="〇",3,IF(K40="△",1,0))</f>
        <v>4</v>
      </c>
      <c r="P40" s="4">
        <f>D40-F40+L40-N40</f>
        <v>1</v>
      </c>
      <c r="Q40" s="4">
        <f>D40+L40</f>
        <v>4</v>
      </c>
      <c r="R40" s="64">
        <f>AD40</f>
        <v>1</v>
      </c>
      <c r="T40" s="18">
        <v>1</v>
      </c>
      <c r="W40">
        <f>IF(O40&gt;O41,1,0)+IF(O40&gt;O39,1,0)</f>
        <v>2</v>
      </c>
      <c r="X40">
        <f>IF(W40=2,1,IF(W40=1,2,3))</f>
        <v>1</v>
      </c>
      <c r="Y40">
        <f>IF(P40&gt;P41,1,0)+IF(P40&gt;P39,1,0)</f>
        <v>2</v>
      </c>
      <c r="Z40">
        <f>IF(Y40=2,1,IF(Y40=1,2,3))</f>
        <v>1</v>
      </c>
      <c r="AA40">
        <f>IF(Q40&gt;Q41,1,0)+IF(Q40&gt;Q39,1,0)</f>
        <v>2</v>
      </c>
      <c r="AB40">
        <f>IF(AA40=2,1,IF(AA40=1,2,3))</f>
        <v>1</v>
      </c>
      <c r="AD40">
        <f>IF(Y40=2,1,IF(X42=6,X40,IF(Z42=6,Z40,IF(X42=Z42=AB42,AB40,"抽選"))))</f>
        <v>1</v>
      </c>
    </row>
    <row r="41" spans="1:30" ht="13.5">
      <c r="A41" s="2">
        <v>18</v>
      </c>
      <c r="B41" s="51" t="e">
        <f>INDEX(#REF!,MATCH('予選リーグ結果'!A41,#REF!,0))</f>
        <v>#REF!</v>
      </c>
      <c r="C41" s="9" t="str">
        <f>IF(D41="","",IF(D41&gt;F41,"〇",IF(D41&lt;F41,"●","△")))</f>
        <v>●</v>
      </c>
      <c r="D41" s="7">
        <f>IF(N39="","",N39)</f>
        <v>1</v>
      </c>
      <c r="E41" s="7" t="str">
        <f>IF(D41="","","-")</f>
        <v>-</v>
      </c>
      <c r="F41" s="8">
        <f>IF(L39="","",L39)</f>
        <v>2</v>
      </c>
      <c r="G41" s="56" t="str">
        <f>IF(H41="","",IF(H41&gt;J41,"〇",IF(H41&lt;J41,"●","△")))</f>
        <v>△</v>
      </c>
      <c r="H41" s="57">
        <f>IF(N40="","",N40)</f>
        <v>2</v>
      </c>
      <c r="I41" s="57" t="str">
        <f>IF(H41="","","-")</f>
        <v>-</v>
      </c>
      <c r="J41" s="58">
        <f>IF(L40="","",L40)</f>
        <v>2</v>
      </c>
      <c r="K41" s="98"/>
      <c r="L41" s="99"/>
      <c r="M41" s="99"/>
      <c r="N41" s="100"/>
      <c r="O41" s="59">
        <f>IF(C41="〇",3,IF(C41="△",1,0))+IF(G41="〇",3,IF(G41="△",1,0))</f>
        <v>1</v>
      </c>
      <c r="P41" s="4">
        <f>D41-F41+H41-J41</f>
        <v>-1</v>
      </c>
      <c r="Q41" s="4">
        <f>D41+H41</f>
        <v>3</v>
      </c>
      <c r="R41" s="15">
        <f>AD41</f>
        <v>3</v>
      </c>
      <c r="T41" s="18">
        <v>2</v>
      </c>
      <c r="W41">
        <f>IF(O41&gt;O39,1,0)+IF(O41&gt;O40,1,0)</f>
        <v>0</v>
      </c>
      <c r="X41">
        <f>IF(W41=2,1,IF(W41=1,2,3))</f>
        <v>3</v>
      </c>
      <c r="Y41">
        <f>IF(P41&gt;P39,1,0)+IF(P41&gt;P40,1,0)</f>
        <v>0</v>
      </c>
      <c r="Z41">
        <f>IF(Y41=2,1,IF(Y41=1,2,3))</f>
        <v>3</v>
      </c>
      <c r="AA41">
        <f>IF(Q41&gt;Q39,1,0)+IF(Q41&gt;Q40,1,0)</f>
        <v>0</v>
      </c>
      <c r="AB41">
        <f>IF(AA41=2,1,IF(AA41=1,2,3))</f>
        <v>3</v>
      </c>
      <c r="AD41">
        <f>IF(Y41=2,1,IF(X42=6,X41,IF(Z42=6,Z41,IF(X42=Z42=AB42,AB41,"抽選"))))</f>
        <v>3</v>
      </c>
    </row>
    <row r="42" spans="6:28" ht="13.5">
      <c r="F42">
        <f>IF(OR(R39="抽選",R40="抽選",R41="抽選"),"※　抽選により（　　　","")</f>
      </c>
      <c r="G42" s="60"/>
      <c r="H42" s="60"/>
      <c r="I42" s="60"/>
      <c r="J42" s="60"/>
      <c r="K42" s="60"/>
      <c r="L42" s="108"/>
      <c r="M42" s="108"/>
      <c r="N42" s="108"/>
      <c r="O42" s="108"/>
      <c r="P42" s="11">
        <f>IF(F42="","",")が決勝トーナメント進出")</f>
      </c>
      <c r="R42" s="16"/>
      <c r="T42" s="19"/>
      <c r="X42" s="10">
        <f>SUM(X39:X41)</f>
        <v>6</v>
      </c>
      <c r="Z42" s="10">
        <f>SUM(Z39:Z41)</f>
        <v>6</v>
      </c>
      <c r="AB42" s="10">
        <f>SUM(AB39:AB41)</f>
        <v>7</v>
      </c>
    </row>
    <row r="43" spans="7:20" ht="13.5">
      <c r="G43" s="60"/>
      <c r="H43" s="60"/>
      <c r="I43" s="60"/>
      <c r="J43" s="60"/>
      <c r="K43" s="60"/>
      <c r="L43" s="60"/>
      <c r="M43" s="60"/>
      <c r="N43" s="60"/>
      <c r="O43" s="60"/>
      <c r="R43" s="16"/>
      <c r="T43" s="19"/>
    </row>
    <row r="44" spans="1:20" ht="13.5">
      <c r="A44" t="s">
        <v>10</v>
      </c>
      <c r="G44" s="60"/>
      <c r="H44" s="60"/>
      <c r="I44" s="60"/>
      <c r="J44" s="60"/>
      <c r="K44" s="60"/>
      <c r="L44" s="60"/>
      <c r="M44" s="60"/>
      <c r="N44" s="60"/>
      <c r="O44" s="60"/>
      <c r="R44" s="16"/>
      <c r="T44" s="19"/>
    </row>
    <row r="45" spans="1:20" ht="13.5">
      <c r="A45" s="6"/>
      <c r="B45" s="13"/>
      <c r="C45" s="102" t="e">
        <f>IF(B46="","",B46)</f>
        <v>#REF!</v>
      </c>
      <c r="D45" s="103"/>
      <c r="E45" s="103"/>
      <c r="F45" s="104"/>
      <c r="G45" s="109" t="e">
        <f>IF(B47="","",B47)</f>
        <v>#REF!</v>
      </c>
      <c r="H45" s="110"/>
      <c r="I45" s="110"/>
      <c r="J45" s="111"/>
      <c r="K45" s="109" t="e">
        <f>IF(B48="","",B48)</f>
        <v>#REF!</v>
      </c>
      <c r="L45" s="110"/>
      <c r="M45" s="110"/>
      <c r="N45" s="111"/>
      <c r="O45" s="62" t="s">
        <v>0</v>
      </c>
      <c r="P45" s="50" t="s">
        <v>1</v>
      </c>
      <c r="Q45" s="50" t="s">
        <v>2</v>
      </c>
      <c r="R45" s="52" t="s">
        <v>3</v>
      </c>
      <c r="T45" s="17" t="s">
        <v>28</v>
      </c>
    </row>
    <row r="46" spans="1:30" ht="13.5">
      <c r="A46" s="2">
        <v>19</v>
      </c>
      <c r="B46" s="51" t="e">
        <f>INDEX(#REF!,MATCH('予選リーグ結果'!A46,#REF!,0))</f>
        <v>#REF!</v>
      </c>
      <c r="C46" s="105"/>
      <c r="D46" s="106"/>
      <c r="E46" s="106"/>
      <c r="F46" s="107"/>
      <c r="G46" s="53" t="str">
        <f>IF(H46="","",IF(H46&gt;J46,"〇",IF(H46&lt;J46,"●","△")))</f>
        <v>●</v>
      </c>
      <c r="H46" s="54">
        <v>1</v>
      </c>
      <c r="I46" s="54" t="str">
        <f>IF(H46="","","-")</f>
        <v>-</v>
      </c>
      <c r="J46" s="55">
        <v>6</v>
      </c>
      <c r="K46" s="53" t="str">
        <f>IF(L46="","",IF(L46&gt;N46,"〇",IF(L46&lt;N46,"●","△")))</f>
        <v>〇</v>
      </c>
      <c r="L46" s="54">
        <v>3</v>
      </c>
      <c r="M46" s="54" t="str">
        <f>IF(L46="","","-")</f>
        <v>-</v>
      </c>
      <c r="N46" s="55">
        <v>2</v>
      </c>
      <c r="O46" s="59">
        <f>IF(G46="〇",3,IF(G46="△",1,0))+IF(K46="〇",3,IF(K46="△",1,0))</f>
        <v>3</v>
      </c>
      <c r="P46" s="4">
        <f>H46-J46+L46-N46</f>
        <v>-4</v>
      </c>
      <c r="Q46" s="4">
        <f>H46+L46</f>
        <v>4</v>
      </c>
      <c r="R46" s="63">
        <f>AD46</f>
        <v>2</v>
      </c>
      <c r="T46" s="18">
        <v>3</v>
      </c>
      <c r="W46">
        <f>IF(O46&gt;O47,1,0)+IF(O46&gt;O48,1,0)</f>
        <v>1</v>
      </c>
      <c r="X46">
        <f>IF(W46=2,1,IF(W46=1,2,3))</f>
        <v>2</v>
      </c>
      <c r="Y46">
        <f>IF(P46&gt;P47,1,0)+IF(P46&gt;P48,1,0)</f>
        <v>0</v>
      </c>
      <c r="Z46">
        <f>IF(Y46=2,1,IF(Y46=1,2,3))</f>
        <v>3</v>
      </c>
      <c r="AA46">
        <f>IF(Q46&gt;Q47,1,0)+IF(Q46&gt;Q48,1,0)</f>
        <v>1</v>
      </c>
      <c r="AB46">
        <f>IF(AA46=2,1,IF(AA46=1,2,3))</f>
        <v>2</v>
      </c>
      <c r="AD46">
        <f>IF(Y46=2,1,IF(X49=6,X46,IF(Z49=6,Z46,IF(X49=Z49=AB49,AB46,"抽選"))))</f>
        <v>2</v>
      </c>
    </row>
    <row r="47" spans="1:30" ht="13.5">
      <c r="A47" s="2">
        <v>20</v>
      </c>
      <c r="B47" s="51" t="e">
        <f>INDEX(#REF!,MATCH('予選リーグ結果'!A47,#REF!,0))</f>
        <v>#REF!</v>
      </c>
      <c r="C47" s="9" t="str">
        <f>IF(D47="","",IF(D47&gt;F47,"〇",IF(D47&lt;F47,"●","△")))</f>
        <v>〇</v>
      </c>
      <c r="D47" s="7">
        <f>IF(J46="","",J46)</f>
        <v>6</v>
      </c>
      <c r="E47" s="7" t="str">
        <f>IF(D47="","","-")</f>
        <v>-</v>
      </c>
      <c r="F47" s="8">
        <f>IF(H46="","",H46)</f>
        <v>1</v>
      </c>
      <c r="G47" s="95"/>
      <c r="H47" s="96"/>
      <c r="I47" s="96"/>
      <c r="J47" s="97"/>
      <c r="K47" s="53" t="str">
        <f>IF(L47="","",IF(L47&gt;N47,"〇",IF(L47&lt;N47,"●","△")))</f>
        <v>〇</v>
      </c>
      <c r="L47" s="54">
        <v>2</v>
      </c>
      <c r="M47" s="54" t="str">
        <f>IF(L47="","","-")</f>
        <v>-</v>
      </c>
      <c r="N47" s="55">
        <v>0</v>
      </c>
      <c r="O47" s="59">
        <f>IF(C47="〇",3,IF(C47="△",1,0))+IF(K47="〇",3,IF(K47="△",1,0))</f>
        <v>6</v>
      </c>
      <c r="P47" s="4">
        <f>D47-F47+L47-N47</f>
        <v>7</v>
      </c>
      <c r="Q47" s="4">
        <f>D47+L47</f>
        <v>8</v>
      </c>
      <c r="R47" s="64">
        <f>AD47</f>
        <v>1</v>
      </c>
      <c r="T47" s="18">
        <v>1</v>
      </c>
      <c r="W47">
        <f>IF(O47&gt;O48,1,0)+IF(O47&gt;O46,1,0)</f>
        <v>2</v>
      </c>
      <c r="X47">
        <f>IF(W47=2,1,IF(W47=1,2,3))</f>
        <v>1</v>
      </c>
      <c r="Y47">
        <f>IF(P47&gt;P48,1,0)+IF(P47&gt;P46,1,0)</f>
        <v>2</v>
      </c>
      <c r="Z47">
        <f>IF(Y47=2,1,IF(Y47=1,2,3))</f>
        <v>1</v>
      </c>
      <c r="AA47">
        <f>IF(Q47&gt;Q48,1,0)+IF(Q47&gt;Q46,1,0)</f>
        <v>2</v>
      </c>
      <c r="AB47">
        <f>IF(AA47=2,1,IF(AA47=1,2,3))</f>
        <v>1</v>
      </c>
      <c r="AD47">
        <f>IF(Y47=2,1,IF(X49=6,X47,IF(Z49=6,Z47,IF(X49=Z49=AB49,AB47,"抽選"))))</f>
        <v>1</v>
      </c>
    </row>
    <row r="48" spans="1:30" ht="13.5">
      <c r="A48" s="2">
        <v>21</v>
      </c>
      <c r="B48" s="51" t="e">
        <f>INDEX(#REF!,MATCH('予選リーグ結果'!A48,#REF!,0))</f>
        <v>#REF!</v>
      </c>
      <c r="C48" s="9" t="str">
        <f>IF(D48="","",IF(D48&gt;F48,"〇",IF(D48&lt;F48,"●","△")))</f>
        <v>●</v>
      </c>
      <c r="D48" s="7">
        <f>IF(N46="","",N46)</f>
        <v>2</v>
      </c>
      <c r="E48" s="7" t="str">
        <f>IF(D48="","","-")</f>
        <v>-</v>
      </c>
      <c r="F48" s="8">
        <f>IF(L46="","",L46)</f>
        <v>3</v>
      </c>
      <c r="G48" s="56" t="str">
        <f>IF(H48="","",IF(H48&gt;J48,"〇",IF(H48&lt;J48,"●","△")))</f>
        <v>●</v>
      </c>
      <c r="H48" s="57">
        <f>IF(N47="","",N47)</f>
        <v>0</v>
      </c>
      <c r="I48" s="57" t="str">
        <f>IF(H48="","","-")</f>
        <v>-</v>
      </c>
      <c r="J48" s="58">
        <f>IF(L47="","",L47)</f>
        <v>2</v>
      </c>
      <c r="K48" s="98"/>
      <c r="L48" s="99"/>
      <c r="M48" s="99"/>
      <c r="N48" s="100"/>
      <c r="O48" s="59">
        <f>IF(C48="〇",3,IF(C48="△",1,0))+IF(G48="〇",3,IF(G48="△",1,0))</f>
        <v>0</v>
      </c>
      <c r="P48" s="4">
        <f>D48-F48+H48-J48</f>
        <v>-3</v>
      </c>
      <c r="Q48" s="4">
        <f>D48+H48</f>
        <v>2</v>
      </c>
      <c r="R48" s="15">
        <f>AD48</f>
        <v>3</v>
      </c>
      <c r="T48" s="18">
        <v>2</v>
      </c>
      <c r="W48">
        <f>IF(O48&gt;O46,1,0)+IF(O48&gt;O47,1,0)</f>
        <v>0</v>
      </c>
      <c r="X48">
        <f>IF(W48=2,1,IF(W48=1,2,3))</f>
        <v>3</v>
      </c>
      <c r="Y48">
        <f>IF(P48&gt;P46,1,0)+IF(P48&gt;P47,1,0)</f>
        <v>1</v>
      </c>
      <c r="Z48">
        <f>IF(Y48=2,1,IF(Y48=1,2,3))</f>
        <v>2</v>
      </c>
      <c r="AA48">
        <f>IF(Q48&gt;Q46,1,0)+IF(Q48&gt;Q47,1,0)</f>
        <v>0</v>
      </c>
      <c r="AB48">
        <f>IF(AA48=2,1,IF(AA48=1,2,3))</f>
        <v>3</v>
      </c>
      <c r="AD48">
        <f>IF(Y48=2,1,IF(X49=6,X48,IF(Z49=6,Z48,IF(X49=Z49=AB49,AB48,"抽選"))))</f>
        <v>3</v>
      </c>
    </row>
    <row r="49" spans="6:28" ht="13.5">
      <c r="F49">
        <f>IF(OR(R46="抽選",R47="抽選",R48="抽選"),"※　抽選により（　　　","")</f>
      </c>
      <c r="G49" s="60"/>
      <c r="H49" s="60"/>
      <c r="I49" s="60"/>
      <c r="J49" s="60"/>
      <c r="K49" s="60"/>
      <c r="L49" s="108"/>
      <c r="M49" s="108"/>
      <c r="N49" s="108"/>
      <c r="O49" s="108"/>
      <c r="P49" s="11">
        <f>IF(F49="","",")が決勝トーナメント進出")</f>
      </c>
      <c r="R49" s="16"/>
      <c r="T49" s="19"/>
      <c r="X49" s="10">
        <f>SUM(X46:X48)</f>
        <v>6</v>
      </c>
      <c r="Z49" s="10">
        <f>SUM(Z46:Z48)</f>
        <v>6</v>
      </c>
      <c r="AB49" s="10">
        <f>SUM(AB46:AB48)</f>
        <v>6</v>
      </c>
    </row>
    <row r="50" spans="7:20" ht="13.5">
      <c r="G50" s="60"/>
      <c r="H50" s="60"/>
      <c r="I50" s="60"/>
      <c r="J50" s="60"/>
      <c r="K50" s="60"/>
      <c r="L50" s="60"/>
      <c r="M50" s="60"/>
      <c r="N50" s="60"/>
      <c r="O50" s="60"/>
      <c r="R50" s="16"/>
      <c r="T50" s="19"/>
    </row>
    <row r="51" spans="1:20" ht="13.5">
      <c r="A51" t="s">
        <v>11</v>
      </c>
      <c r="G51" s="60"/>
      <c r="H51" s="60"/>
      <c r="I51" s="60"/>
      <c r="J51" s="60"/>
      <c r="K51" s="60"/>
      <c r="L51" s="60"/>
      <c r="M51" s="60"/>
      <c r="N51" s="60"/>
      <c r="O51" s="60"/>
      <c r="R51" s="16"/>
      <c r="T51" s="19"/>
    </row>
    <row r="52" spans="1:20" s="12" customFormat="1" ht="13.5">
      <c r="A52" s="14"/>
      <c r="B52" s="13"/>
      <c r="C52" s="102" t="e">
        <f>IF(B53="","",B53)</f>
        <v>#REF!</v>
      </c>
      <c r="D52" s="103"/>
      <c r="E52" s="103"/>
      <c r="F52" s="104"/>
      <c r="G52" s="109" t="e">
        <f>IF(B54="","",B54)</f>
        <v>#REF!</v>
      </c>
      <c r="H52" s="110"/>
      <c r="I52" s="110"/>
      <c r="J52" s="111"/>
      <c r="K52" s="109" t="e">
        <f>IF(B55="","",B55)</f>
        <v>#REF!</v>
      </c>
      <c r="L52" s="110"/>
      <c r="M52" s="110"/>
      <c r="N52" s="111"/>
      <c r="O52" s="62" t="s">
        <v>0</v>
      </c>
      <c r="P52" s="50" t="s">
        <v>1</v>
      </c>
      <c r="Q52" s="50" t="s">
        <v>2</v>
      </c>
      <c r="R52" s="52" t="s">
        <v>3</v>
      </c>
      <c r="T52" s="20" t="s">
        <v>28</v>
      </c>
    </row>
    <row r="53" spans="1:30" ht="13.5">
      <c r="A53" s="2">
        <v>22</v>
      </c>
      <c r="B53" s="51" t="e">
        <f>INDEX(#REF!,MATCH('予選リーグ結果'!A53,#REF!,0))</f>
        <v>#REF!</v>
      </c>
      <c r="C53" s="105"/>
      <c r="D53" s="106"/>
      <c r="E53" s="106"/>
      <c r="F53" s="107"/>
      <c r="G53" s="53" t="str">
        <f>IF(H53="","",IF(H53&gt;J53,"〇",IF(H53&lt;J53,"●","△")))</f>
        <v>〇</v>
      </c>
      <c r="H53" s="54">
        <v>6</v>
      </c>
      <c r="I53" s="54" t="str">
        <f>IF(H53="","","-")</f>
        <v>-</v>
      </c>
      <c r="J53" s="55">
        <v>0</v>
      </c>
      <c r="K53" s="53" t="str">
        <f>IF(L53="","",IF(L53&gt;N53,"〇",IF(L53&lt;N53,"●","△")))</f>
        <v>〇</v>
      </c>
      <c r="L53" s="54">
        <v>9</v>
      </c>
      <c r="M53" s="54" t="str">
        <f>IF(L53="","","-")</f>
        <v>-</v>
      </c>
      <c r="N53" s="55">
        <v>0</v>
      </c>
      <c r="O53" s="59">
        <f>IF(G53="〇",3,IF(G53="△",1,0))+IF(K53="〇",3,IF(K53="△",1,0))</f>
        <v>6</v>
      </c>
      <c r="P53" s="4">
        <f>H53-J53+L53-N53</f>
        <v>15</v>
      </c>
      <c r="Q53" s="4">
        <f>H53+L53</f>
        <v>15</v>
      </c>
      <c r="R53" s="64">
        <f>AD53</f>
        <v>1</v>
      </c>
      <c r="T53" s="18">
        <v>2</v>
      </c>
      <c r="W53">
        <f>IF(O53&gt;O54,1,0)+IF(O53&gt;O55,1,0)</f>
        <v>2</v>
      </c>
      <c r="X53">
        <f>IF(W53=2,1,IF(W53=1,2,3))</f>
        <v>1</v>
      </c>
      <c r="Y53">
        <f>IF(P53&gt;P54,1,0)+IF(P53&gt;P55,1,0)</f>
        <v>2</v>
      </c>
      <c r="Z53">
        <f>IF(Y53=2,1,IF(Y53=1,2,3))</f>
        <v>1</v>
      </c>
      <c r="AA53">
        <f>IF(Q53&gt;Q54,1,0)+IF(Q53&gt;Q55,1,0)</f>
        <v>2</v>
      </c>
      <c r="AB53">
        <f>IF(AA53=2,1,IF(AA53=1,2,3))</f>
        <v>1</v>
      </c>
      <c r="AD53">
        <f>IF(Y53=2,1,IF(X56=6,X53,IF(Z56=6,Z53,IF(X56=Z56=AB56,AB53,"抽選"))))</f>
        <v>1</v>
      </c>
    </row>
    <row r="54" spans="1:30" ht="13.5">
      <c r="A54" s="2">
        <v>23</v>
      </c>
      <c r="B54" s="51" t="e">
        <f>INDEX(#REF!,MATCH('予選リーグ結果'!A54,#REF!,0))</f>
        <v>#REF!</v>
      </c>
      <c r="C54" s="9" t="str">
        <f>IF(D54="","",IF(D54&gt;F54,"〇",IF(D54&lt;F54,"●","△")))</f>
        <v>●</v>
      </c>
      <c r="D54" s="7">
        <f>IF(J53="","",J53)</f>
        <v>0</v>
      </c>
      <c r="E54" s="7" t="str">
        <f>IF(D54="","","-")</f>
        <v>-</v>
      </c>
      <c r="F54" s="8">
        <f>IF(H53="","",H53)</f>
        <v>6</v>
      </c>
      <c r="G54" s="95"/>
      <c r="H54" s="96"/>
      <c r="I54" s="96"/>
      <c r="J54" s="97"/>
      <c r="K54" s="53" t="str">
        <f>IF(L54="","",IF(L54&gt;N54,"〇",IF(L54&lt;N54,"●","△")))</f>
        <v>●</v>
      </c>
      <c r="L54" s="54">
        <v>0</v>
      </c>
      <c r="M54" s="54" t="str">
        <f>IF(L54="","","-")</f>
        <v>-</v>
      </c>
      <c r="N54" s="55">
        <v>1</v>
      </c>
      <c r="O54" s="59">
        <f>IF(C54="〇",3,IF(C54="△",1,0))+IF(K54="〇",3,IF(K54="△",1,0))</f>
        <v>0</v>
      </c>
      <c r="P54" s="4">
        <f>D54-F54+L54-N54</f>
        <v>-7</v>
      </c>
      <c r="Q54" s="4">
        <f>D54+L54</f>
        <v>0</v>
      </c>
      <c r="R54" s="15">
        <f>AD54</f>
        <v>3</v>
      </c>
      <c r="T54" s="18">
        <v>3</v>
      </c>
      <c r="W54">
        <f>IF(O54&gt;O55,1,0)+IF(O54&gt;O53,1,0)</f>
        <v>0</v>
      </c>
      <c r="X54">
        <f>IF(W54=2,1,IF(W54=1,2,3))</f>
        <v>3</v>
      </c>
      <c r="Y54">
        <f>IF(P54&gt;P55,1,0)+IF(P54&gt;P53,1,0)</f>
        <v>1</v>
      </c>
      <c r="Z54">
        <f>IF(Y54=2,1,IF(Y54=1,2,3))</f>
        <v>2</v>
      </c>
      <c r="AA54">
        <f>IF(Q54&gt;Q55,1,0)+IF(Q54&gt;Q53,1,0)</f>
        <v>0</v>
      </c>
      <c r="AB54">
        <f>IF(AA54=2,1,IF(AA54=1,2,3))</f>
        <v>3</v>
      </c>
      <c r="AD54">
        <f>IF(Y54=2,1,IF(X56=6,X54,IF(Z56=6,Z54,IF(X56=Z56=AB56,AB54,"抽選"))))</f>
        <v>3</v>
      </c>
    </row>
    <row r="55" spans="1:30" ht="13.5">
      <c r="A55" s="2">
        <v>24</v>
      </c>
      <c r="B55" s="51" t="e">
        <f>INDEX(#REF!,MATCH('予選リーグ結果'!A55,#REF!,0))</f>
        <v>#REF!</v>
      </c>
      <c r="C55" s="9" t="str">
        <f>IF(D55="","",IF(D55&gt;F55,"〇",IF(D55&lt;F55,"●","△")))</f>
        <v>●</v>
      </c>
      <c r="D55" s="7">
        <f>IF(N53="","",N53)</f>
        <v>0</v>
      </c>
      <c r="E55" s="7" t="str">
        <f>IF(D55="","","-")</f>
        <v>-</v>
      </c>
      <c r="F55" s="8">
        <f>IF(L53="","",L53)</f>
        <v>9</v>
      </c>
      <c r="G55" s="56" t="str">
        <f>IF(H55="","",IF(H55&gt;J55,"〇",IF(H55&lt;J55,"●","△")))</f>
        <v>〇</v>
      </c>
      <c r="H55" s="57">
        <f>IF(N54="","",N54)</f>
        <v>1</v>
      </c>
      <c r="I55" s="57" t="str">
        <f>IF(H55="","","-")</f>
        <v>-</v>
      </c>
      <c r="J55" s="58">
        <f>IF(L54="","",L54)</f>
        <v>0</v>
      </c>
      <c r="K55" s="98"/>
      <c r="L55" s="99"/>
      <c r="M55" s="99"/>
      <c r="N55" s="100"/>
      <c r="O55" s="59">
        <f>IF(C55="〇",3,IF(C55="△",1,0))+IF(G55="〇",3,IF(G55="△",1,0))</f>
        <v>3</v>
      </c>
      <c r="P55" s="4">
        <f>D55-F55+H55-J55</f>
        <v>-8</v>
      </c>
      <c r="Q55" s="4">
        <f>D55+H55</f>
        <v>1</v>
      </c>
      <c r="R55" s="63">
        <f>AD55</f>
        <v>2</v>
      </c>
      <c r="T55" s="18">
        <v>1</v>
      </c>
      <c r="W55">
        <f>IF(O55&gt;O53,1,0)+IF(O55&gt;O54,1,0)</f>
        <v>1</v>
      </c>
      <c r="X55">
        <f>IF(W55=2,1,IF(W55=1,2,3))</f>
        <v>2</v>
      </c>
      <c r="Y55">
        <f>IF(P55&gt;P53,1,0)+IF(P55&gt;P54,1,0)</f>
        <v>0</v>
      </c>
      <c r="Z55">
        <f>IF(Y55=2,1,IF(Y55=1,2,3))</f>
        <v>3</v>
      </c>
      <c r="AA55">
        <f>IF(Q55&gt;Q53,1,0)+IF(Q55&gt;Q54,1,0)</f>
        <v>1</v>
      </c>
      <c r="AB55">
        <f>IF(AA55=2,1,IF(AA55=1,2,3))</f>
        <v>2</v>
      </c>
      <c r="AD55">
        <f>IF(Y55=2,1,IF(X56=6,X55,IF(Z56=6,Z55,IF(X56=Z56=AB56,AB55,"抽選"))))</f>
        <v>2</v>
      </c>
    </row>
    <row r="56" spans="6:28" ht="13.5">
      <c r="F56">
        <f>IF(OR(R53="抽選",R54="抽選",R55="抽選"),"※　抽選により（　　　","")</f>
      </c>
      <c r="L56" s="101"/>
      <c r="M56" s="101"/>
      <c r="N56" s="101"/>
      <c r="O56" s="101"/>
      <c r="P56" s="11">
        <f>IF(F56="","",")が決勝トーナメント進出")</f>
      </c>
      <c r="T56" s="19"/>
      <c r="X56" s="10">
        <f>SUM(X53:X55)</f>
        <v>6</v>
      </c>
      <c r="Z56" s="10">
        <f>SUM(Z53:Z55)</f>
        <v>6</v>
      </c>
      <c r="AB56" s="10">
        <f>SUM(AB53:AB55)</f>
        <v>6</v>
      </c>
    </row>
    <row r="57" ht="13.5">
      <c r="T57" s="19"/>
    </row>
    <row r="58" ht="13.5">
      <c r="T58" s="19"/>
    </row>
    <row r="59" ht="13.5">
      <c r="T59" s="19"/>
    </row>
    <row r="60" ht="13.5">
      <c r="T60" s="19"/>
    </row>
    <row r="61" ht="13.5">
      <c r="T61" s="19"/>
    </row>
    <row r="62" ht="13.5">
      <c r="T62" s="19"/>
    </row>
    <row r="63" ht="13.5">
      <c r="T63" s="19"/>
    </row>
    <row r="64" ht="13.5">
      <c r="T64" s="19"/>
    </row>
    <row r="65" ht="13.5">
      <c r="T65" s="19"/>
    </row>
    <row r="66" ht="13.5">
      <c r="T66" s="19"/>
    </row>
    <row r="67" ht="13.5">
      <c r="T67" s="19"/>
    </row>
  </sheetData>
  <sheetProtection/>
  <mergeCells count="56">
    <mergeCell ref="K55:N55"/>
    <mergeCell ref="L56:O56"/>
    <mergeCell ref="C52:F52"/>
    <mergeCell ref="G52:J52"/>
    <mergeCell ref="K52:N52"/>
    <mergeCell ref="C53:F53"/>
    <mergeCell ref="G47:J47"/>
    <mergeCell ref="K48:N48"/>
    <mergeCell ref="L49:O49"/>
    <mergeCell ref="G54:J54"/>
    <mergeCell ref="C45:F45"/>
    <mergeCell ref="G45:J45"/>
    <mergeCell ref="K45:N45"/>
    <mergeCell ref="C46:F46"/>
    <mergeCell ref="C39:F39"/>
    <mergeCell ref="G40:J40"/>
    <mergeCell ref="K41:N41"/>
    <mergeCell ref="L42:O42"/>
    <mergeCell ref="C32:F32"/>
    <mergeCell ref="G33:J33"/>
    <mergeCell ref="K34:N34"/>
    <mergeCell ref="C38:F38"/>
    <mergeCell ref="G38:J38"/>
    <mergeCell ref="K38:N38"/>
    <mergeCell ref="G26:J26"/>
    <mergeCell ref="K27:N27"/>
    <mergeCell ref="L28:O28"/>
    <mergeCell ref="C31:F31"/>
    <mergeCell ref="G31:J31"/>
    <mergeCell ref="K31:N31"/>
    <mergeCell ref="C24:F24"/>
    <mergeCell ref="G24:J24"/>
    <mergeCell ref="K24:N24"/>
    <mergeCell ref="C25:F25"/>
    <mergeCell ref="C18:F18"/>
    <mergeCell ref="G19:J19"/>
    <mergeCell ref="K20:N20"/>
    <mergeCell ref="L21:O21"/>
    <mergeCell ref="K13:N13"/>
    <mergeCell ref="L14:O14"/>
    <mergeCell ref="C17:F17"/>
    <mergeCell ref="G17:J17"/>
    <mergeCell ref="K17:N17"/>
    <mergeCell ref="G10:J10"/>
    <mergeCell ref="K10:N10"/>
    <mergeCell ref="C11:F11"/>
    <mergeCell ref="G12:J12"/>
    <mergeCell ref="C10:F10"/>
    <mergeCell ref="A1:R1"/>
    <mergeCell ref="G5:J5"/>
    <mergeCell ref="K6:N6"/>
    <mergeCell ref="L7:O7"/>
    <mergeCell ref="C3:F3"/>
    <mergeCell ref="G3:J3"/>
    <mergeCell ref="K3:N3"/>
    <mergeCell ref="C4:F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D44"/>
  <sheetViews>
    <sheetView zoomScale="62" zoomScaleNormal="62" zoomScalePageLayoutView="0" workbookViewId="0" topLeftCell="A4">
      <selection activeCell="AJ6" sqref="AJ6"/>
    </sheetView>
  </sheetViews>
  <sheetFormatPr defaultColWidth="2.625" defaultRowHeight="13.5"/>
  <cols>
    <col min="1" max="51" width="2.875" style="0" customWidth="1"/>
  </cols>
  <sheetData>
    <row r="1" spans="5:21" ht="18" customHeight="1">
      <c r="E1" s="130" t="s">
        <v>34</v>
      </c>
      <c r="F1" s="130"/>
      <c r="G1" s="130"/>
      <c r="H1" s="130"/>
      <c r="I1" s="131" t="s">
        <v>47</v>
      </c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5:31" ht="18" customHeight="1">
      <c r="E2" s="130" t="s">
        <v>35</v>
      </c>
      <c r="F2" s="130"/>
      <c r="G2" s="130"/>
      <c r="H2" s="130"/>
      <c r="I2" s="131" t="s">
        <v>52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X2" s="114" t="s">
        <v>47</v>
      </c>
      <c r="Y2" s="115"/>
      <c r="Z2" s="115"/>
      <c r="AA2" s="115"/>
      <c r="AB2" s="115"/>
      <c r="AC2" s="115"/>
      <c r="AD2" s="115"/>
      <c r="AE2" s="116"/>
    </row>
    <row r="3" spans="5:30" ht="18" customHeight="1">
      <c r="E3" s="130" t="s">
        <v>36</v>
      </c>
      <c r="F3" s="130"/>
      <c r="G3" s="130"/>
      <c r="H3" s="130"/>
      <c r="I3" s="131" t="s">
        <v>46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Y3" s="113">
        <v>1</v>
      </c>
      <c r="Z3" s="117" t="s">
        <v>37</v>
      </c>
      <c r="AA3" s="69">
        <v>0</v>
      </c>
      <c r="AB3" s="21">
        <v>1</v>
      </c>
      <c r="AC3" s="118" t="s">
        <v>38</v>
      </c>
      <c r="AD3" s="119">
        <v>1</v>
      </c>
    </row>
    <row r="4" spans="5:36" ht="18" customHeight="1">
      <c r="E4" s="130" t="s">
        <v>36</v>
      </c>
      <c r="F4" s="130"/>
      <c r="G4" s="130"/>
      <c r="H4" s="130"/>
      <c r="I4" s="131" t="s">
        <v>89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Y4" s="113"/>
      <c r="Z4" s="117"/>
      <c r="AA4" s="69">
        <v>1</v>
      </c>
      <c r="AB4" s="21">
        <v>0</v>
      </c>
      <c r="AC4" s="118"/>
      <c r="AD4" s="119"/>
      <c r="AI4" s="1"/>
      <c r="AJ4" s="1"/>
    </row>
    <row r="5" spans="2:56" s="12" customFormat="1" ht="12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112"/>
      <c r="X5" s="29"/>
      <c r="Y5" s="85"/>
      <c r="Z5" s="46"/>
      <c r="AA5" s="69" t="s">
        <v>56</v>
      </c>
      <c r="AB5" s="21" t="s">
        <v>57</v>
      </c>
      <c r="AC5" s="84"/>
      <c r="AD5" s="85"/>
      <c r="AE5" s="112"/>
      <c r="AF5" s="29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</row>
    <row r="6" spans="2:56" s="12" customFormat="1" ht="12.7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12"/>
      <c r="X6" s="29"/>
      <c r="Y6" s="113">
        <v>2</v>
      </c>
      <c r="Z6" s="117" t="s">
        <v>37</v>
      </c>
      <c r="AA6" s="69">
        <v>0</v>
      </c>
      <c r="AB6" s="21">
        <v>0</v>
      </c>
      <c r="AC6" s="118" t="s">
        <v>38</v>
      </c>
      <c r="AD6" s="119">
        <v>1</v>
      </c>
      <c r="AE6" s="112"/>
      <c r="AF6" s="29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</row>
    <row r="7" spans="2:56" s="12" customFormat="1" ht="12.7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113"/>
      <c r="Z7" s="117"/>
      <c r="AA7" s="69">
        <v>1</v>
      </c>
      <c r="AB7" s="21">
        <v>0</v>
      </c>
      <c r="AC7" s="118"/>
      <c r="AD7" s="119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</row>
    <row r="8" spans="2:56" s="12" customFormat="1" ht="12.75" customHeight="1" thickBo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73"/>
      <c r="P8" s="87"/>
      <c r="Q8" s="73"/>
      <c r="R8" s="73"/>
      <c r="S8" s="73"/>
      <c r="T8" s="73"/>
      <c r="U8" s="73"/>
      <c r="V8" s="73"/>
      <c r="W8" s="73"/>
      <c r="X8" s="73"/>
      <c r="Y8" s="73"/>
      <c r="Z8" s="73"/>
      <c r="AA8" s="78"/>
      <c r="AB8" s="86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2:56" s="12" customFormat="1" ht="12.75" customHeight="1" thickTop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6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8"/>
      <c r="AB9" s="28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72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</row>
    <row r="10" spans="2:56" s="12" customFormat="1" ht="12.75" customHeight="1">
      <c r="B10" s="21"/>
      <c r="C10" s="21"/>
      <c r="D10" s="21"/>
      <c r="E10" s="21"/>
      <c r="F10" s="21"/>
      <c r="G10" s="21"/>
      <c r="H10" s="21"/>
      <c r="I10" s="112"/>
      <c r="J10" s="29"/>
      <c r="K10" s="29"/>
      <c r="L10" s="113">
        <v>0</v>
      </c>
      <c r="M10" s="117" t="s">
        <v>37</v>
      </c>
      <c r="N10" s="69">
        <v>0</v>
      </c>
      <c r="O10" s="21">
        <v>2</v>
      </c>
      <c r="P10" s="118" t="s">
        <v>38</v>
      </c>
      <c r="Q10" s="119">
        <v>5</v>
      </c>
      <c r="R10" s="33"/>
      <c r="S10" s="112"/>
      <c r="T10" s="29"/>
      <c r="U10" s="21"/>
      <c r="V10" s="21"/>
      <c r="W10" s="21"/>
      <c r="X10" s="21"/>
      <c r="Y10" s="28"/>
      <c r="Z10" s="28"/>
      <c r="AA10" s="123"/>
      <c r="AB10" s="124"/>
      <c r="AC10" s="28"/>
      <c r="AD10" s="28"/>
      <c r="AE10" s="28"/>
      <c r="AF10" s="28"/>
      <c r="AG10" s="21"/>
      <c r="AH10" s="21"/>
      <c r="AI10" s="112"/>
      <c r="AJ10" s="29"/>
      <c r="AK10" s="113">
        <v>0</v>
      </c>
      <c r="AL10" s="117" t="s">
        <v>37</v>
      </c>
      <c r="AM10" s="69">
        <v>0</v>
      </c>
      <c r="AN10" s="21">
        <v>3</v>
      </c>
      <c r="AO10" s="118" t="s">
        <v>38</v>
      </c>
      <c r="AP10" s="119">
        <v>4</v>
      </c>
      <c r="AQ10" s="33"/>
      <c r="AR10" s="112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</row>
    <row r="11" spans="2:56" s="12" customFormat="1" ht="12.75" customHeight="1">
      <c r="B11" s="21"/>
      <c r="C11" s="21"/>
      <c r="D11" s="21"/>
      <c r="E11" s="21"/>
      <c r="F11" s="21"/>
      <c r="G11" s="21"/>
      <c r="H11" s="21"/>
      <c r="I11" s="112"/>
      <c r="J11" s="29"/>
      <c r="K11" s="29"/>
      <c r="L11" s="113"/>
      <c r="M11" s="117"/>
      <c r="N11" s="69">
        <v>0</v>
      </c>
      <c r="O11" s="21">
        <v>3</v>
      </c>
      <c r="P11" s="118"/>
      <c r="Q11" s="119"/>
      <c r="R11" s="33"/>
      <c r="S11" s="112"/>
      <c r="T11" s="29"/>
      <c r="U11" s="21"/>
      <c r="V11" s="21"/>
      <c r="W11" s="21"/>
      <c r="X11" s="21"/>
      <c r="Y11" s="28"/>
      <c r="Z11" s="28"/>
      <c r="AA11" s="27"/>
      <c r="AB11" s="28"/>
      <c r="AC11" s="28"/>
      <c r="AD11" s="28"/>
      <c r="AE11" s="28"/>
      <c r="AF11" s="28"/>
      <c r="AG11" s="21"/>
      <c r="AH11" s="21"/>
      <c r="AI11" s="112"/>
      <c r="AJ11" s="29"/>
      <c r="AK11" s="113"/>
      <c r="AL11" s="117"/>
      <c r="AM11" s="69">
        <v>0</v>
      </c>
      <c r="AN11" s="21">
        <v>1</v>
      </c>
      <c r="AO11" s="118"/>
      <c r="AP11" s="119"/>
      <c r="AQ11" s="33"/>
      <c r="AR11" s="112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</row>
    <row r="12" spans="2:56" s="12" customFormat="1" ht="12.75" customHeight="1" thickBot="1">
      <c r="B12" s="21"/>
      <c r="C12" s="21"/>
      <c r="D12" s="21"/>
      <c r="E12" s="21"/>
      <c r="F12" s="21"/>
      <c r="G12" s="21"/>
      <c r="H12" s="65"/>
      <c r="I12" s="65"/>
      <c r="J12" s="65"/>
      <c r="K12" s="65"/>
      <c r="L12" s="65"/>
      <c r="M12" s="65"/>
      <c r="N12" s="76"/>
      <c r="O12" s="83"/>
      <c r="P12" s="73"/>
      <c r="Q12" s="73"/>
      <c r="R12" s="73"/>
      <c r="S12" s="73"/>
      <c r="T12" s="73"/>
      <c r="U12" s="73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65"/>
      <c r="AI12" s="65"/>
      <c r="AJ12" s="65"/>
      <c r="AK12" s="65"/>
      <c r="AL12" s="65"/>
      <c r="AM12" s="76"/>
      <c r="AN12" s="83"/>
      <c r="AO12" s="73"/>
      <c r="AP12" s="73"/>
      <c r="AQ12" s="73"/>
      <c r="AR12" s="73"/>
      <c r="AS12" s="73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</row>
    <row r="13" spans="2:56" s="12" customFormat="1" ht="12.75" customHeight="1" thickTop="1">
      <c r="B13" s="21"/>
      <c r="C13" s="21"/>
      <c r="D13" s="21"/>
      <c r="E13" s="21"/>
      <c r="F13" s="21"/>
      <c r="G13" s="68"/>
      <c r="H13" s="41"/>
      <c r="I13" s="21"/>
      <c r="J13" s="21"/>
      <c r="K13" s="21"/>
      <c r="L13" s="45"/>
      <c r="M13" s="45"/>
      <c r="N13" s="45"/>
      <c r="O13" s="47"/>
      <c r="P13" s="45"/>
      <c r="Q13" s="45"/>
      <c r="R13" s="45"/>
      <c r="S13" s="21"/>
      <c r="T13" s="21"/>
      <c r="U13" s="68"/>
      <c r="V13" s="4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68"/>
      <c r="AH13" s="41"/>
      <c r="AI13" s="21"/>
      <c r="AJ13" s="21"/>
      <c r="AK13" s="46"/>
      <c r="AL13" s="46"/>
      <c r="AM13" s="47"/>
      <c r="AN13" s="45"/>
      <c r="AO13" s="45"/>
      <c r="AP13" s="84"/>
      <c r="AQ13" s="21"/>
      <c r="AR13" s="21"/>
      <c r="AS13" s="68"/>
      <c r="AT13" s="41"/>
      <c r="AU13" s="21"/>
      <c r="AV13" s="21"/>
      <c r="AW13" s="21"/>
      <c r="AX13" s="21"/>
      <c r="AY13" s="21"/>
      <c r="AZ13" s="21"/>
      <c r="BA13" s="21"/>
      <c r="BB13" s="21"/>
      <c r="BC13" s="21"/>
      <c r="BD13" s="21"/>
    </row>
    <row r="14" spans="2:56" s="12" customFormat="1" ht="12.75" customHeight="1">
      <c r="B14" s="21"/>
      <c r="C14" s="112"/>
      <c r="D14" s="29"/>
      <c r="E14" s="113">
        <v>2</v>
      </c>
      <c r="F14" s="117" t="s">
        <v>37</v>
      </c>
      <c r="G14" s="69">
        <v>2</v>
      </c>
      <c r="H14" s="21">
        <v>0</v>
      </c>
      <c r="I14" s="118" t="s">
        <v>38</v>
      </c>
      <c r="J14" s="119">
        <v>2</v>
      </c>
      <c r="K14" s="33"/>
      <c r="L14" s="112"/>
      <c r="M14" s="29"/>
      <c r="N14" s="29"/>
      <c r="O14" s="28"/>
      <c r="P14" s="28"/>
      <c r="Q14" s="112"/>
      <c r="R14" s="29"/>
      <c r="S14" s="113">
        <v>10</v>
      </c>
      <c r="T14" s="117" t="s">
        <v>37</v>
      </c>
      <c r="U14" s="69">
        <v>4</v>
      </c>
      <c r="V14" s="21">
        <v>0</v>
      </c>
      <c r="W14" s="118" t="s">
        <v>38</v>
      </c>
      <c r="X14" s="119">
        <v>0</v>
      </c>
      <c r="Y14" s="112"/>
      <c r="Z14" s="29"/>
      <c r="AA14" s="21"/>
      <c r="AB14" s="21"/>
      <c r="AC14" s="112"/>
      <c r="AD14" s="29"/>
      <c r="AE14" s="113">
        <v>1</v>
      </c>
      <c r="AF14" s="117" t="s">
        <v>37</v>
      </c>
      <c r="AG14" s="69">
        <v>1</v>
      </c>
      <c r="AH14" s="21">
        <v>1</v>
      </c>
      <c r="AI14" s="118" t="s">
        <v>38</v>
      </c>
      <c r="AJ14" s="119">
        <v>2</v>
      </c>
      <c r="AK14" s="112"/>
      <c r="AL14" s="29"/>
      <c r="AM14" s="28"/>
      <c r="AN14" s="28"/>
      <c r="AO14" s="28"/>
      <c r="AP14" s="112"/>
      <c r="AQ14" s="113">
        <v>1</v>
      </c>
      <c r="AR14" s="117" t="s">
        <v>37</v>
      </c>
      <c r="AS14" s="69">
        <v>0</v>
      </c>
      <c r="AT14" s="21">
        <v>1</v>
      </c>
      <c r="AU14" s="118" t="s">
        <v>38</v>
      </c>
      <c r="AV14" s="119">
        <v>1</v>
      </c>
      <c r="AW14" s="33"/>
      <c r="AX14" s="112"/>
      <c r="AY14" s="21"/>
      <c r="AZ14" s="21"/>
      <c r="BA14" s="21"/>
      <c r="BB14" s="21"/>
      <c r="BC14" s="21"/>
      <c r="BD14" s="21"/>
    </row>
    <row r="15" spans="2:56" s="12" customFormat="1" ht="12.75" customHeight="1">
      <c r="B15" s="21"/>
      <c r="C15" s="112"/>
      <c r="D15" s="29"/>
      <c r="E15" s="113"/>
      <c r="F15" s="117"/>
      <c r="G15" s="69">
        <v>0</v>
      </c>
      <c r="H15" s="21">
        <v>2</v>
      </c>
      <c r="I15" s="118"/>
      <c r="J15" s="119"/>
      <c r="K15" s="33"/>
      <c r="L15" s="112"/>
      <c r="M15" s="29"/>
      <c r="N15" s="29"/>
      <c r="O15" s="28"/>
      <c r="P15" s="28"/>
      <c r="Q15" s="112"/>
      <c r="R15" s="29"/>
      <c r="S15" s="113"/>
      <c r="T15" s="117"/>
      <c r="U15" s="69">
        <v>6</v>
      </c>
      <c r="V15" s="21">
        <v>0</v>
      </c>
      <c r="W15" s="118"/>
      <c r="X15" s="119"/>
      <c r="Y15" s="112"/>
      <c r="Z15" s="29"/>
      <c r="AA15" s="21"/>
      <c r="AB15" s="21"/>
      <c r="AC15" s="112"/>
      <c r="AD15" s="29"/>
      <c r="AE15" s="113"/>
      <c r="AF15" s="117"/>
      <c r="AG15" s="69">
        <v>0</v>
      </c>
      <c r="AH15" s="21">
        <v>1</v>
      </c>
      <c r="AI15" s="118"/>
      <c r="AJ15" s="119"/>
      <c r="AK15" s="112"/>
      <c r="AL15" s="29"/>
      <c r="AM15" s="28"/>
      <c r="AN15" s="28"/>
      <c r="AO15" s="28"/>
      <c r="AP15" s="112"/>
      <c r="AQ15" s="113"/>
      <c r="AR15" s="117"/>
      <c r="AS15" s="69">
        <v>1</v>
      </c>
      <c r="AT15" s="21">
        <v>0</v>
      </c>
      <c r="AU15" s="118"/>
      <c r="AV15" s="119"/>
      <c r="AW15" s="33"/>
      <c r="AX15" s="112"/>
      <c r="AY15" s="21"/>
      <c r="AZ15" s="21"/>
      <c r="BA15" s="21"/>
      <c r="BB15" s="21"/>
      <c r="BC15" s="21"/>
      <c r="BD15" s="21"/>
    </row>
    <row r="16" spans="2:56" s="12" customFormat="1" ht="12.75" customHeight="1">
      <c r="B16" s="21"/>
      <c r="C16" s="21"/>
      <c r="D16" s="21"/>
      <c r="E16" s="21"/>
      <c r="F16" s="21"/>
      <c r="G16" s="68" t="s">
        <v>56</v>
      </c>
      <c r="H16" s="21" t="s">
        <v>57</v>
      </c>
      <c r="I16" s="21"/>
      <c r="J16" s="21"/>
      <c r="K16" s="21"/>
      <c r="L16" s="21"/>
      <c r="M16" s="21"/>
      <c r="N16" s="21"/>
      <c r="O16" s="28"/>
      <c r="P16" s="28"/>
      <c r="Q16" s="21"/>
      <c r="R16" s="21"/>
      <c r="S16" s="21"/>
      <c r="T16" s="21"/>
      <c r="U16" s="68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68"/>
      <c r="AH16" s="21"/>
      <c r="AI16" s="21"/>
      <c r="AJ16" s="21"/>
      <c r="AK16" s="21"/>
      <c r="AL16" s="21"/>
      <c r="AM16" s="28"/>
      <c r="AN16" s="28"/>
      <c r="AO16" s="28"/>
      <c r="AP16" s="21"/>
      <c r="AQ16" s="21"/>
      <c r="AR16" s="21"/>
      <c r="AS16" s="68" t="s">
        <v>56</v>
      </c>
      <c r="AT16" s="21" t="s">
        <v>57</v>
      </c>
      <c r="AU16" s="21"/>
      <c r="AV16" s="21"/>
      <c r="AW16" s="21"/>
      <c r="AX16" s="21"/>
      <c r="AY16" s="21"/>
      <c r="AZ16" s="21"/>
      <c r="BA16" s="21"/>
      <c r="BB16" s="21"/>
      <c r="BC16" s="21"/>
      <c r="BD16" s="21"/>
    </row>
    <row r="17" spans="2:56" s="12" customFormat="1" ht="12.75" customHeight="1">
      <c r="B17" s="21"/>
      <c r="C17" s="112"/>
      <c r="D17" s="29"/>
      <c r="E17" s="113">
        <v>2</v>
      </c>
      <c r="F17" s="117" t="s">
        <v>37</v>
      </c>
      <c r="G17" s="69">
        <v>0</v>
      </c>
      <c r="H17" s="21">
        <v>0</v>
      </c>
      <c r="I17" s="118" t="s">
        <v>38</v>
      </c>
      <c r="J17" s="119">
        <v>3</v>
      </c>
      <c r="K17" s="33"/>
      <c r="L17" s="112"/>
      <c r="M17" s="29"/>
      <c r="N17" s="29"/>
      <c r="O17" s="123"/>
      <c r="P17" s="124"/>
      <c r="Q17" s="112"/>
      <c r="R17" s="29"/>
      <c r="S17" s="29"/>
      <c r="T17" s="117"/>
      <c r="U17" s="69"/>
      <c r="V17" s="21"/>
      <c r="W17" s="118"/>
      <c r="X17" s="33"/>
      <c r="Y17" s="112"/>
      <c r="Z17" s="29"/>
      <c r="AA17" s="21"/>
      <c r="AB17" s="21"/>
      <c r="AC17" s="112"/>
      <c r="AD17" s="29"/>
      <c r="AE17" s="112"/>
      <c r="AF17" s="117"/>
      <c r="AG17" s="69"/>
      <c r="AH17" s="21"/>
      <c r="AI17" s="118"/>
      <c r="AJ17" s="112"/>
      <c r="AK17" s="112"/>
      <c r="AL17" s="29"/>
      <c r="AM17" s="123"/>
      <c r="AN17" s="123"/>
      <c r="AO17" s="27"/>
      <c r="AP17" s="112"/>
      <c r="AQ17" s="113">
        <v>2</v>
      </c>
      <c r="AR17" s="117" t="s">
        <v>37</v>
      </c>
      <c r="AS17" s="69">
        <v>1</v>
      </c>
      <c r="AT17" s="21">
        <v>0</v>
      </c>
      <c r="AU17" s="118" t="s">
        <v>38</v>
      </c>
      <c r="AV17" s="119">
        <v>2</v>
      </c>
      <c r="AW17" s="33"/>
      <c r="AX17" s="112"/>
      <c r="AY17" s="21"/>
      <c r="AZ17" s="21"/>
      <c r="BA17" s="21"/>
      <c r="BB17" s="21"/>
      <c r="BC17" s="21"/>
      <c r="BD17" s="21"/>
    </row>
    <row r="18" spans="2:56" s="12" customFormat="1" ht="12.75" customHeight="1">
      <c r="B18" s="21"/>
      <c r="C18" s="112"/>
      <c r="D18" s="29"/>
      <c r="E18" s="113"/>
      <c r="F18" s="117"/>
      <c r="G18" s="69">
        <v>0</v>
      </c>
      <c r="H18" s="21">
        <v>1</v>
      </c>
      <c r="I18" s="118"/>
      <c r="J18" s="119"/>
      <c r="K18" s="33"/>
      <c r="L18" s="112"/>
      <c r="M18" s="29"/>
      <c r="N18" s="29"/>
      <c r="O18" s="21"/>
      <c r="P18" s="21"/>
      <c r="Q18" s="112"/>
      <c r="R18" s="29"/>
      <c r="S18" s="29"/>
      <c r="T18" s="117"/>
      <c r="U18" s="69"/>
      <c r="V18" s="21"/>
      <c r="W18" s="118"/>
      <c r="X18" s="33"/>
      <c r="Y18" s="112"/>
      <c r="Z18" s="29"/>
      <c r="AA18" s="21"/>
      <c r="AB18" s="21"/>
      <c r="AC18" s="112"/>
      <c r="AD18" s="29"/>
      <c r="AE18" s="112"/>
      <c r="AF18" s="117"/>
      <c r="AG18" s="69"/>
      <c r="AH18" s="21"/>
      <c r="AI18" s="118"/>
      <c r="AJ18" s="112"/>
      <c r="AK18" s="112"/>
      <c r="AL18" s="29"/>
      <c r="AM18" s="21"/>
      <c r="AN18" s="21"/>
      <c r="AO18" s="21"/>
      <c r="AP18" s="112"/>
      <c r="AQ18" s="113"/>
      <c r="AR18" s="117"/>
      <c r="AS18" s="69">
        <v>0</v>
      </c>
      <c r="AT18" s="21">
        <v>1</v>
      </c>
      <c r="AU18" s="118"/>
      <c r="AV18" s="119"/>
      <c r="AW18" s="33"/>
      <c r="AX18" s="112"/>
      <c r="AY18" s="34"/>
      <c r="AZ18" s="21"/>
      <c r="BA18" s="21"/>
      <c r="BB18" s="21"/>
      <c r="BC18" s="21"/>
      <c r="BD18" s="21"/>
    </row>
    <row r="19" spans="2:56" s="12" customFormat="1" ht="12.75" customHeight="1">
      <c r="B19" s="21"/>
      <c r="C19" s="21"/>
      <c r="D19" s="21"/>
      <c r="E19" s="21"/>
      <c r="F19" s="21"/>
      <c r="G19" s="68"/>
      <c r="H19" s="4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68"/>
      <c r="V19" s="42"/>
      <c r="W19" s="21"/>
      <c r="X19" s="21"/>
      <c r="Y19" s="21"/>
      <c r="Z19" s="21"/>
      <c r="AA19" s="21"/>
      <c r="AB19" s="21"/>
      <c r="AC19" s="21"/>
      <c r="AD19" s="21"/>
      <c r="AE19" s="21"/>
      <c r="AF19" s="48"/>
      <c r="AG19" s="68"/>
      <c r="AH19" s="42"/>
      <c r="AI19" s="49"/>
      <c r="AJ19" s="21"/>
      <c r="AK19" s="21"/>
      <c r="AL19" s="21"/>
      <c r="AM19" s="21"/>
      <c r="AN19" s="21"/>
      <c r="AO19" s="21"/>
      <c r="AP19" s="21"/>
      <c r="AQ19" s="21"/>
      <c r="AR19" s="42">
        <v>5</v>
      </c>
      <c r="AS19" s="81" t="s">
        <v>58</v>
      </c>
      <c r="AT19" s="67" t="s">
        <v>59</v>
      </c>
      <c r="AU19" s="67">
        <v>4</v>
      </c>
      <c r="AV19" s="21"/>
      <c r="AW19" s="21"/>
      <c r="AX19" s="21"/>
      <c r="AY19" s="34"/>
      <c r="AZ19" s="21"/>
      <c r="BA19" s="21"/>
      <c r="BB19" s="21"/>
      <c r="BC19" s="21"/>
      <c r="BD19" s="21"/>
    </row>
    <row r="20" spans="2:56" s="12" customFormat="1" ht="12.75" customHeight="1" thickBot="1">
      <c r="B20" s="21"/>
      <c r="C20" s="21"/>
      <c r="E20" s="21"/>
      <c r="F20" s="21"/>
      <c r="G20" s="76"/>
      <c r="H20" s="77"/>
      <c r="I20" s="73"/>
      <c r="J20" s="73"/>
      <c r="K20" s="21"/>
      <c r="L20" s="21"/>
      <c r="M20" s="21"/>
      <c r="N20" s="21"/>
      <c r="O20" s="21"/>
      <c r="P20" s="21"/>
      <c r="Q20" s="21"/>
      <c r="R20" s="21"/>
      <c r="S20" s="73"/>
      <c r="T20" s="73"/>
      <c r="U20" s="78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76"/>
      <c r="AH20" s="77"/>
      <c r="AI20" s="73"/>
      <c r="AJ20" s="73"/>
      <c r="AK20" s="21"/>
      <c r="AL20" s="21"/>
      <c r="AM20" s="21"/>
      <c r="AN20" s="21"/>
      <c r="AO20" s="21"/>
      <c r="AP20" s="21"/>
      <c r="AQ20" s="73"/>
      <c r="AR20" s="73"/>
      <c r="AS20" s="82"/>
      <c r="AT20" s="21"/>
      <c r="AU20" s="21"/>
      <c r="AV20" s="21"/>
      <c r="AW20" s="35"/>
      <c r="AX20" s="35"/>
      <c r="AY20" s="35"/>
      <c r="AZ20" s="21"/>
      <c r="BA20" s="21"/>
      <c r="BB20" s="21"/>
      <c r="BC20" s="21"/>
      <c r="BD20" s="21"/>
    </row>
    <row r="21" spans="2:56" s="12" customFormat="1" ht="12.75" customHeight="1" thickTop="1">
      <c r="B21" s="21"/>
      <c r="C21" s="21"/>
      <c r="D21" s="68"/>
      <c r="E21" s="44"/>
      <c r="F21" s="44"/>
      <c r="G21" s="44"/>
      <c r="H21" s="21"/>
      <c r="I21" s="21"/>
      <c r="J21" s="68"/>
      <c r="K21" s="21"/>
      <c r="L21" s="21"/>
      <c r="M21" s="21"/>
      <c r="N21" s="21"/>
      <c r="O21" s="21"/>
      <c r="P21" s="21"/>
      <c r="Q21" s="21"/>
      <c r="R21" s="68"/>
      <c r="S21" s="21"/>
      <c r="T21" s="21"/>
      <c r="U21" s="21"/>
      <c r="V21" s="44"/>
      <c r="W21" s="44"/>
      <c r="X21" s="72"/>
      <c r="Y21" s="21"/>
      <c r="Z21" s="21"/>
      <c r="AA21" s="21"/>
      <c r="AB21" s="21"/>
      <c r="AC21" s="21"/>
      <c r="AD21" s="68"/>
      <c r="AE21" s="44"/>
      <c r="AF21" s="44"/>
      <c r="AG21" s="44"/>
      <c r="AH21" s="21"/>
      <c r="AI21" s="21"/>
      <c r="AJ21" s="80"/>
      <c r="AK21" s="21"/>
      <c r="AL21" s="21"/>
      <c r="AM21" s="21"/>
      <c r="AN21" s="21"/>
      <c r="AO21" s="21"/>
      <c r="AP21" s="68"/>
      <c r="AQ21" s="21"/>
      <c r="AR21" s="21"/>
      <c r="AS21" s="21"/>
      <c r="AT21" s="44"/>
      <c r="AU21" s="44"/>
      <c r="AV21" s="72"/>
      <c r="AW21" s="21"/>
      <c r="AX21" s="21"/>
      <c r="AY21" s="21"/>
      <c r="AZ21" s="21"/>
      <c r="BA21" s="21"/>
      <c r="BB21" s="21"/>
      <c r="BC21" s="21"/>
      <c r="BD21" s="21"/>
    </row>
    <row r="22" spans="2:56" s="12" customFormat="1" ht="12.75" customHeight="1">
      <c r="B22" s="113">
        <v>4</v>
      </c>
      <c r="C22" s="117" t="s">
        <v>37</v>
      </c>
      <c r="D22" s="69">
        <v>4</v>
      </c>
      <c r="E22" s="21">
        <v>0</v>
      </c>
      <c r="F22" s="118" t="s">
        <v>38</v>
      </c>
      <c r="G22" s="119">
        <v>2</v>
      </c>
      <c r="H22" s="113">
        <v>1</v>
      </c>
      <c r="I22" s="117" t="s">
        <v>37</v>
      </c>
      <c r="J22" s="69">
        <v>0</v>
      </c>
      <c r="K22" s="21">
        <v>0</v>
      </c>
      <c r="L22" s="118" t="s">
        <v>38</v>
      </c>
      <c r="M22" s="128">
        <v>1</v>
      </c>
      <c r="P22" s="113">
        <v>5</v>
      </c>
      <c r="Q22" s="117" t="s">
        <v>37</v>
      </c>
      <c r="R22" s="69">
        <v>4</v>
      </c>
      <c r="S22" s="21">
        <v>0</v>
      </c>
      <c r="T22" s="118" t="s">
        <v>38</v>
      </c>
      <c r="U22" s="119">
        <v>1</v>
      </c>
      <c r="V22" s="113">
        <v>2</v>
      </c>
      <c r="W22" s="117" t="s">
        <v>37</v>
      </c>
      <c r="X22" s="69">
        <v>0</v>
      </c>
      <c r="Y22" s="21">
        <v>2</v>
      </c>
      <c r="Z22" s="118" t="s">
        <v>38</v>
      </c>
      <c r="AA22" s="119">
        <v>5</v>
      </c>
      <c r="AB22" s="113">
        <v>0</v>
      </c>
      <c r="AC22" s="117" t="s">
        <v>37</v>
      </c>
      <c r="AD22" s="69">
        <v>0</v>
      </c>
      <c r="AE22" s="21">
        <v>1</v>
      </c>
      <c r="AF22" s="118" t="s">
        <v>38</v>
      </c>
      <c r="AG22" s="119">
        <v>2</v>
      </c>
      <c r="AH22" s="113">
        <v>1</v>
      </c>
      <c r="AI22" s="117" t="s">
        <v>37</v>
      </c>
      <c r="AJ22" s="69">
        <v>0</v>
      </c>
      <c r="AK22" s="21">
        <v>1</v>
      </c>
      <c r="AL22" s="118" t="s">
        <v>38</v>
      </c>
      <c r="AM22" s="128">
        <v>1</v>
      </c>
      <c r="AN22" s="113">
        <v>5</v>
      </c>
      <c r="AO22" s="117" t="s">
        <v>37</v>
      </c>
      <c r="AP22" s="69">
        <v>2</v>
      </c>
      <c r="AQ22" s="21"/>
      <c r="AR22" s="118" t="s">
        <v>38</v>
      </c>
      <c r="AS22" s="119">
        <v>0</v>
      </c>
      <c r="AT22" s="113">
        <v>10</v>
      </c>
      <c r="AU22" s="117" t="s">
        <v>37</v>
      </c>
      <c r="AV22" s="69">
        <v>3</v>
      </c>
      <c r="AW22" s="21">
        <v>1</v>
      </c>
      <c r="AX22" s="118" t="s">
        <v>38</v>
      </c>
      <c r="AY22" s="119">
        <v>1</v>
      </c>
      <c r="AZ22" s="21"/>
      <c r="BA22" s="21"/>
      <c r="BB22" s="21"/>
      <c r="BC22" s="21"/>
      <c r="BD22" s="21"/>
    </row>
    <row r="23" spans="2:56" s="12" customFormat="1" ht="12.75" customHeight="1">
      <c r="B23" s="113"/>
      <c r="C23" s="117"/>
      <c r="D23" s="69">
        <v>0</v>
      </c>
      <c r="E23" s="21">
        <v>2</v>
      </c>
      <c r="F23" s="118"/>
      <c r="G23" s="119"/>
      <c r="H23" s="113"/>
      <c r="I23" s="117"/>
      <c r="J23" s="69">
        <v>1</v>
      </c>
      <c r="K23" s="21">
        <v>1</v>
      </c>
      <c r="L23" s="118"/>
      <c r="M23" s="128"/>
      <c r="P23" s="113"/>
      <c r="Q23" s="117"/>
      <c r="R23" s="69">
        <v>1</v>
      </c>
      <c r="S23" s="21">
        <v>1</v>
      </c>
      <c r="T23" s="118"/>
      <c r="U23" s="119"/>
      <c r="V23" s="113"/>
      <c r="W23" s="117"/>
      <c r="X23" s="69">
        <v>2</v>
      </c>
      <c r="Y23" s="21">
        <v>3</v>
      </c>
      <c r="Z23" s="118"/>
      <c r="AA23" s="119"/>
      <c r="AB23" s="113"/>
      <c r="AC23" s="117"/>
      <c r="AD23" s="69">
        <v>0</v>
      </c>
      <c r="AE23" s="21">
        <v>1</v>
      </c>
      <c r="AF23" s="118"/>
      <c r="AG23" s="119"/>
      <c r="AH23" s="113"/>
      <c r="AI23" s="117"/>
      <c r="AJ23" s="69">
        <v>1</v>
      </c>
      <c r="AK23" s="21">
        <v>0</v>
      </c>
      <c r="AL23" s="118"/>
      <c r="AM23" s="128"/>
      <c r="AN23" s="113"/>
      <c r="AO23" s="117"/>
      <c r="AP23" s="69">
        <v>3</v>
      </c>
      <c r="AQ23" s="21"/>
      <c r="AR23" s="118"/>
      <c r="AS23" s="119"/>
      <c r="AT23" s="113"/>
      <c r="AU23" s="117"/>
      <c r="AV23" s="69">
        <v>7</v>
      </c>
      <c r="AW23" s="21">
        <v>0</v>
      </c>
      <c r="AX23" s="118"/>
      <c r="AY23" s="119"/>
      <c r="AZ23" s="21"/>
      <c r="BA23" s="21"/>
      <c r="BB23" s="21"/>
      <c r="BC23" s="21"/>
      <c r="BD23" s="21"/>
    </row>
    <row r="24" spans="2:56" s="12" customFormat="1" ht="12.75" customHeight="1">
      <c r="B24" s="21"/>
      <c r="C24" s="21"/>
      <c r="D24" s="68"/>
      <c r="E24" s="21"/>
      <c r="F24" s="21"/>
      <c r="G24" s="21"/>
      <c r="H24" s="21"/>
      <c r="I24" s="21"/>
      <c r="J24" s="68" t="s">
        <v>56</v>
      </c>
      <c r="K24" s="21" t="s">
        <v>57</v>
      </c>
      <c r="L24" s="21"/>
      <c r="M24" s="21"/>
      <c r="P24" s="21"/>
      <c r="Q24" s="21"/>
      <c r="R24" s="68"/>
      <c r="S24" s="21"/>
      <c r="T24" s="21"/>
      <c r="U24" s="21"/>
      <c r="V24" s="21"/>
      <c r="W24" s="21"/>
      <c r="X24" s="68"/>
      <c r="Y24" s="21"/>
      <c r="Z24" s="21"/>
      <c r="AA24" s="21"/>
      <c r="AB24" s="21"/>
      <c r="AC24" s="21"/>
      <c r="AD24" s="68"/>
      <c r="AE24" s="21"/>
      <c r="AF24" s="21"/>
      <c r="AG24" s="21"/>
      <c r="AH24" s="21"/>
      <c r="AI24" s="21"/>
      <c r="AJ24" s="68" t="s">
        <v>56</v>
      </c>
      <c r="AK24" s="21" t="s">
        <v>57</v>
      </c>
      <c r="AL24" s="21"/>
      <c r="AM24" s="21"/>
      <c r="AN24" s="21"/>
      <c r="AO24" s="21"/>
      <c r="AP24" s="68"/>
      <c r="AQ24" s="21"/>
      <c r="AR24" s="21"/>
      <c r="AS24" s="21"/>
      <c r="AT24" s="21"/>
      <c r="AU24" s="21"/>
      <c r="AV24" s="68"/>
      <c r="AW24" s="21"/>
      <c r="AX24" s="21"/>
      <c r="AY24" s="21"/>
      <c r="AZ24" s="21"/>
      <c r="BA24" s="21"/>
      <c r="BB24" s="21"/>
      <c r="BC24" s="21"/>
      <c r="BD24" s="21"/>
    </row>
    <row r="25" spans="2:56" s="12" customFormat="1" ht="12.75" customHeight="1">
      <c r="B25" s="21"/>
      <c r="C25" s="117"/>
      <c r="D25" s="69"/>
      <c r="E25" s="21"/>
      <c r="F25" s="118"/>
      <c r="G25" s="21"/>
      <c r="H25" s="113">
        <v>1</v>
      </c>
      <c r="I25" s="117" t="s">
        <v>37</v>
      </c>
      <c r="J25" s="69">
        <v>0</v>
      </c>
      <c r="K25" s="21">
        <v>0</v>
      </c>
      <c r="L25" s="118" t="s">
        <v>38</v>
      </c>
      <c r="M25" s="119">
        <v>1</v>
      </c>
      <c r="P25" s="112"/>
      <c r="Q25" s="117"/>
      <c r="R25" s="69"/>
      <c r="S25" s="21"/>
      <c r="T25" s="118"/>
      <c r="U25" s="112"/>
      <c r="V25" s="21"/>
      <c r="W25" s="117"/>
      <c r="X25" s="69"/>
      <c r="Y25" s="21"/>
      <c r="Z25" s="118"/>
      <c r="AA25" s="21"/>
      <c r="AB25" s="21"/>
      <c r="AC25" s="117"/>
      <c r="AD25" s="69"/>
      <c r="AE25" s="21"/>
      <c r="AF25" s="118"/>
      <c r="AG25" s="21"/>
      <c r="AH25" s="113">
        <v>1</v>
      </c>
      <c r="AI25" s="117" t="s">
        <v>37</v>
      </c>
      <c r="AJ25" s="69">
        <v>0</v>
      </c>
      <c r="AK25" s="21">
        <v>1</v>
      </c>
      <c r="AL25" s="118" t="s">
        <v>38</v>
      </c>
      <c r="AM25" s="119">
        <v>2</v>
      </c>
      <c r="AN25" s="21"/>
      <c r="AO25" s="117"/>
      <c r="AP25" s="69"/>
      <c r="AQ25" s="21"/>
      <c r="AR25" s="118"/>
      <c r="AS25" s="21"/>
      <c r="AT25" s="21"/>
      <c r="AU25" s="117"/>
      <c r="AV25" s="69"/>
      <c r="AW25" s="21"/>
      <c r="AX25" s="118"/>
      <c r="AY25" s="21"/>
      <c r="AZ25" s="21"/>
      <c r="BA25" s="21"/>
      <c r="BB25" s="21"/>
      <c r="BC25" s="21"/>
      <c r="BD25" s="21"/>
    </row>
    <row r="26" spans="2:56" s="12" customFormat="1" ht="12.75" customHeight="1" thickBot="1">
      <c r="B26" s="21"/>
      <c r="C26" s="125"/>
      <c r="D26" s="71"/>
      <c r="E26" s="65"/>
      <c r="F26" s="118"/>
      <c r="G26" s="21"/>
      <c r="H26" s="113"/>
      <c r="I26" s="126"/>
      <c r="J26" s="70">
        <v>0</v>
      </c>
      <c r="K26" s="73">
        <v>0</v>
      </c>
      <c r="L26" s="127"/>
      <c r="M26" s="119"/>
      <c r="P26" s="112"/>
      <c r="Q26" s="125"/>
      <c r="R26" s="71"/>
      <c r="S26" s="65"/>
      <c r="T26" s="118"/>
      <c r="U26" s="112"/>
      <c r="V26" s="21"/>
      <c r="W26" s="126"/>
      <c r="X26" s="70"/>
      <c r="Y26" s="73"/>
      <c r="Z26" s="127"/>
      <c r="AA26" s="21"/>
      <c r="AB26" s="21"/>
      <c r="AC26" s="117"/>
      <c r="AD26" s="70"/>
      <c r="AE26" s="73"/>
      <c r="AF26" s="127"/>
      <c r="AG26" s="21"/>
      <c r="AH26" s="113"/>
      <c r="AI26" s="126"/>
      <c r="AJ26" s="70">
        <v>0</v>
      </c>
      <c r="AK26" s="73">
        <v>0</v>
      </c>
      <c r="AL26" s="127"/>
      <c r="AM26" s="119"/>
      <c r="AN26" s="21"/>
      <c r="AO26" s="125"/>
      <c r="AP26" s="71"/>
      <c r="AQ26" s="21"/>
      <c r="AR26" s="118"/>
      <c r="AS26" s="21"/>
      <c r="AT26" s="21"/>
      <c r="AU26" s="125"/>
      <c r="AV26" s="71"/>
      <c r="AW26" s="65"/>
      <c r="AX26" s="129"/>
      <c r="AY26" s="21"/>
      <c r="AZ26" s="21"/>
      <c r="BA26" s="21"/>
      <c r="BB26" s="21"/>
      <c r="BC26" s="21"/>
      <c r="BD26" s="21"/>
    </row>
    <row r="27" spans="2:56" s="12" customFormat="1" ht="12.75" customHeight="1" thickTop="1">
      <c r="B27" s="68"/>
      <c r="C27" s="28"/>
      <c r="D27" s="28"/>
      <c r="E27" s="24"/>
      <c r="F27" s="25"/>
      <c r="G27" s="21"/>
      <c r="H27" s="22"/>
      <c r="I27" s="42">
        <v>4</v>
      </c>
      <c r="J27" s="42" t="s">
        <v>58</v>
      </c>
      <c r="K27" s="67" t="s">
        <v>59</v>
      </c>
      <c r="L27" s="74">
        <v>5</v>
      </c>
      <c r="M27" s="28"/>
      <c r="N27" s="28"/>
      <c r="O27" s="21"/>
      <c r="P27" s="68"/>
      <c r="Q27" s="28"/>
      <c r="R27" s="28"/>
      <c r="S27" s="24"/>
      <c r="T27" s="25"/>
      <c r="U27" s="21"/>
      <c r="V27" s="22"/>
      <c r="W27" s="28"/>
      <c r="X27" s="28"/>
      <c r="Y27" s="28"/>
      <c r="Z27" s="79"/>
      <c r="AA27" s="28"/>
      <c r="AB27" s="21"/>
      <c r="AC27" s="40"/>
      <c r="AD27" s="24"/>
      <c r="AE27" s="28"/>
      <c r="AF27" s="79"/>
      <c r="AG27" s="21"/>
      <c r="AH27" s="22"/>
      <c r="AI27" s="40"/>
      <c r="AJ27" s="24"/>
      <c r="AK27" s="28"/>
      <c r="AL27" s="79"/>
      <c r="AM27" s="28"/>
      <c r="AN27" s="68"/>
      <c r="AO27" s="28"/>
      <c r="AP27" s="28"/>
      <c r="AQ27" s="24"/>
      <c r="AR27" s="25"/>
      <c r="AS27" s="21"/>
      <c r="AT27" s="68"/>
      <c r="AU27" s="28"/>
      <c r="AV27" s="28"/>
      <c r="AW27" s="28"/>
      <c r="AX27" s="25"/>
      <c r="AY27" s="28"/>
      <c r="AZ27" s="21"/>
      <c r="BA27" s="21"/>
      <c r="BB27" s="21"/>
      <c r="BC27" s="21"/>
      <c r="BD27" s="21"/>
    </row>
    <row r="28" spans="2:56" s="12" customFormat="1" ht="12.75" customHeight="1">
      <c r="B28" s="68"/>
      <c r="C28" s="21"/>
      <c r="D28" s="21"/>
      <c r="E28" s="21"/>
      <c r="F28" s="36"/>
      <c r="G28" s="21"/>
      <c r="H28" s="22"/>
      <c r="I28" s="28"/>
      <c r="J28" s="28"/>
      <c r="K28" s="28"/>
      <c r="L28" s="75"/>
      <c r="M28" s="28"/>
      <c r="N28" s="28"/>
      <c r="O28" s="21"/>
      <c r="P28" s="68"/>
      <c r="Q28" s="21"/>
      <c r="R28" s="21"/>
      <c r="S28" s="21"/>
      <c r="T28" s="36"/>
      <c r="U28" s="21"/>
      <c r="V28" s="22"/>
      <c r="W28" s="28"/>
      <c r="X28" s="28"/>
      <c r="Y28" s="28"/>
      <c r="Z28" s="75"/>
      <c r="AA28" s="28"/>
      <c r="AB28" s="21"/>
      <c r="AC28" s="43"/>
      <c r="AD28" s="21"/>
      <c r="AE28" s="21"/>
      <c r="AF28" s="69"/>
      <c r="AG28" s="21"/>
      <c r="AH28" s="22"/>
      <c r="AI28" s="28"/>
      <c r="AJ28" s="28"/>
      <c r="AK28" s="28"/>
      <c r="AL28" s="75"/>
      <c r="AM28" s="28"/>
      <c r="AN28" s="68"/>
      <c r="AO28" s="21"/>
      <c r="AP28" s="21"/>
      <c r="AQ28" s="21"/>
      <c r="AR28" s="36"/>
      <c r="AS28" s="21"/>
      <c r="AT28" s="68"/>
      <c r="AU28" s="28"/>
      <c r="AV28" s="28"/>
      <c r="AW28" s="28"/>
      <c r="AX28" s="23"/>
      <c r="AY28" s="28"/>
      <c r="AZ28" s="21"/>
      <c r="BA28" s="21"/>
      <c r="BB28" s="21"/>
      <c r="BC28" s="21"/>
      <c r="BD28" s="21"/>
    </row>
    <row r="29" spans="2:56" s="12" customFormat="1" ht="12.75" customHeight="1">
      <c r="B29" s="68"/>
      <c r="C29" s="21"/>
      <c r="D29" s="21"/>
      <c r="E29" s="21"/>
      <c r="F29" s="22"/>
      <c r="G29" s="21"/>
      <c r="H29" s="22"/>
      <c r="I29" s="28"/>
      <c r="J29" s="28"/>
      <c r="K29" s="28"/>
      <c r="L29" s="75"/>
      <c r="M29" s="28"/>
      <c r="N29" s="28"/>
      <c r="O29" s="21"/>
      <c r="P29" s="68"/>
      <c r="Q29" s="21"/>
      <c r="R29" s="21"/>
      <c r="S29" s="21"/>
      <c r="T29" s="22"/>
      <c r="U29" s="21"/>
      <c r="V29" s="22"/>
      <c r="W29" s="28"/>
      <c r="X29" s="28"/>
      <c r="Y29" s="28"/>
      <c r="Z29" s="75"/>
      <c r="AA29" s="28"/>
      <c r="AB29" s="21"/>
      <c r="AC29" s="43"/>
      <c r="AD29" s="21"/>
      <c r="AE29" s="21"/>
      <c r="AF29" s="68"/>
      <c r="AG29" s="21"/>
      <c r="AH29" s="22"/>
      <c r="AI29" s="28"/>
      <c r="AJ29" s="28"/>
      <c r="AK29" s="28"/>
      <c r="AL29" s="75"/>
      <c r="AM29" s="28"/>
      <c r="AN29" s="68"/>
      <c r="AO29" s="21"/>
      <c r="AP29" s="21"/>
      <c r="AQ29" s="21"/>
      <c r="AR29" s="22"/>
      <c r="AS29" s="21"/>
      <c r="AT29" s="68"/>
      <c r="AU29" s="28"/>
      <c r="AV29" s="28"/>
      <c r="AW29" s="28"/>
      <c r="AX29" s="23"/>
      <c r="AY29" s="28"/>
      <c r="AZ29" s="21"/>
      <c r="BA29" s="21"/>
      <c r="BB29" s="21"/>
      <c r="BC29" s="21"/>
      <c r="BD29" s="21"/>
    </row>
    <row r="30" spans="2:51" s="12" customFormat="1" ht="12.75" customHeight="1">
      <c r="B30" s="121" t="s">
        <v>12</v>
      </c>
      <c r="C30" s="121"/>
      <c r="D30" s="31"/>
      <c r="E30" s="31"/>
      <c r="F30" s="121" t="s">
        <v>13</v>
      </c>
      <c r="G30" s="121"/>
      <c r="H30" s="121" t="s">
        <v>14</v>
      </c>
      <c r="I30" s="121"/>
      <c r="J30" s="31"/>
      <c r="K30" s="31"/>
      <c r="L30" s="121" t="s">
        <v>15</v>
      </c>
      <c r="M30" s="121"/>
      <c r="P30" s="121" t="s">
        <v>16</v>
      </c>
      <c r="Q30" s="121"/>
      <c r="R30" s="31"/>
      <c r="T30" s="121" t="s">
        <v>17</v>
      </c>
      <c r="U30" s="121"/>
      <c r="V30" s="121" t="s">
        <v>18</v>
      </c>
      <c r="W30" s="121"/>
      <c r="X30" s="31"/>
      <c r="Y30" s="121" t="s">
        <v>19</v>
      </c>
      <c r="Z30" s="121"/>
      <c r="AA30" s="121"/>
      <c r="AB30" s="121" t="s">
        <v>20</v>
      </c>
      <c r="AC30" s="121"/>
      <c r="AD30" s="31"/>
      <c r="AE30" s="121" t="s">
        <v>21</v>
      </c>
      <c r="AF30" s="121"/>
      <c r="AG30" s="121"/>
      <c r="AH30" s="121" t="s">
        <v>22</v>
      </c>
      <c r="AI30" s="121"/>
      <c r="AJ30" s="31"/>
      <c r="AK30" s="121" t="s">
        <v>23</v>
      </c>
      <c r="AL30" s="121"/>
      <c r="AM30" s="121"/>
      <c r="AN30" s="121" t="s">
        <v>24</v>
      </c>
      <c r="AO30" s="121"/>
      <c r="AP30" s="121"/>
      <c r="AQ30" s="31"/>
      <c r="AR30" s="121" t="s">
        <v>25</v>
      </c>
      <c r="AS30" s="121"/>
      <c r="AT30" s="121" t="s">
        <v>26</v>
      </c>
      <c r="AU30" s="121"/>
      <c r="AW30" s="31"/>
      <c r="AX30" s="121" t="s">
        <v>27</v>
      </c>
      <c r="AY30" s="121"/>
    </row>
    <row r="31" spans="2:51" s="37" customFormat="1" ht="12.75" customHeight="1">
      <c r="B31" s="120" t="s">
        <v>44</v>
      </c>
      <c r="C31" s="120"/>
      <c r="D31" s="30"/>
      <c r="E31" s="30"/>
      <c r="F31" s="120" t="s">
        <v>40</v>
      </c>
      <c r="G31" s="120"/>
      <c r="H31" s="120" t="s">
        <v>45</v>
      </c>
      <c r="I31" s="120"/>
      <c r="J31" s="30"/>
      <c r="K31" s="30"/>
      <c r="L31" s="122" t="s">
        <v>88</v>
      </c>
      <c r="M31" s="122"/>
      <c r="N31" s="30"/>
      <c r="O31" s="30"/>
      <c r="P31" s="122" t="s">
        <v>86</v>
      </c>
      <c r="Q31" s="122"/>
      <c r="R31" s="30"/>
      <c r="S31" s="30"/>
      <c r="T31" s="120" t="s">
        <v>48</v>
      </c>
      <c r="U31" s="120"/>
      <c r="V31" s="120" t="s">
        <v>49</v>
      </c>
      <c r="W31" s="120"/>
      <c r="X31" s="30"/>
      <c r="Y31" s="30"/>
      <c r="Z31" s="120" t="s">
        <v>39</v>
      </c>
      <c r="AA31" s="120"/>
      <c r="AB31" s="120" t="s">
        <v>50</v>
      </c>
      <c r="AC31" s="120"/>
      <c r="AD31" s="30"/>
      <c r="AE31" s="30"/>
      <c r="AF31" s="120" t="s">
        <v>51</v>
      </c>
      <c r="AG31" s="120"/>
      <c r="AH31" s="120" t="s">
        <v>42</v>
      </c>
      <c r="AI31" s="120"/>
      <c r="AJ31" s="30"/>
      <c r="AK31" s="30"/>
      <c r="AL31" s="122" t="s">
        <v>60</v>
      </c>
      <c r="AM31" s="122"/>
      <c r="AN31" s="122" t="s">
        <v>87</v>
      </c>
      <c r="AO31" s="122"/>
      <c r="AP31" s="30"/>
      <c r="AQ31" s="30"/>
      <c r="AR31" s="120" t="s">
        <v>53</v>
      </c>
      <c r="AS31" s="120"/>
      <c r="AT31" s="120" t="s">
        <v>54</v>
      </c>
      <c r="AU31" s="120"/>
      <c r="AV31" s="30"/>
      <c r="AW31" s="30"/>
      <c r="AX31" s="120" t="s">
        <v>55</v>
      </c>
      <c r="AY31" s="120"/>
    </row>
    <row r="32" spans="2:51" s="37" customFormat="1" ht="12.75" customHeight="1">
      <c r="B32" s="120"/>
      <c r="C32" s="120"/>
      <c r="D32" s="38"/>
      <c r="E32" s="38"/>
      <c r="F32" s="120"/>
      <c r="G32" s="120"/>
      <c r="H32" s="120"/>
      <c r="I32" s="120"/>
      <c r="J32" s="38"/>
      <c r="K32" s="38"/>
      <c r="L32" s="122"/>
      <c r="M32" s="122"/>
      <c r="N32" s="39"/>
      <c r="O32" s="39"/>
      <c r="P32" s="122"/>
      <c r="Q32" s="122"/>
      <c r="R32" s="38"/>
      <c r="S32" s="39"/>
      <c r="T32" s="120"/>
      <c r="U32" s="120"/>
      <c r="V32" s="120"/>
      <c r="W32" s="120"/>
      <c r="X32" s="38"/>
      <c r="Y32" s="39"/>
      <c r="Z32" s="120"/>
      <c r="AA32" s="120"/>
      <c r="AB32" s="120"/>
      <c r="AC32" s="120"/>
      <c r="AD32" s="38"/>
      <c r="AE32" s="39"/>
      <c r="AF32" s="120"/>
      <c r="AG32" s="120"/>
      <c r="AH32" s="120"/>
      <c r="AI32" s="120"/>
      <c r="AJ32" s="38"/>
      <c r="AK32" s="39"/>
      <c r="AL32" s="122"/>
      <c r="AM32" s="122"/>
      <c r="AN32" s="122"/>
      <c r="AO32" s="122"/>
      <c r="AP32" s="39"/>
      <c r="AQ32" s="38"/>
      <c r="AR32" s="120"/>
      <c r="AS32" s="120"/>
      <c r="AT32" s="120"/>
      <c r="AU32" s="120"/>
      <c r="AV32" s="39"/>
      <c r="AW32" s="38"/>
      <c r="AX32" s="120"/>
      <c r="AY32" s="120"/>
    </row>
    <row r="33" spans="2:51" s="37" customFormat="1" ht="12.75" customHeight="1">
      <c r="B33" s="120"/>
      <c r="C33" s="120"/>
      <c r="D33" s="38"/>
      <c r="E33" s="38"/>
      <c r="F33" s="120"/>
      <c r="G33" s="120"/>
      <c r="H33" s="120"/>
      <c r="I33" s="120"/>
      <c r="J33" s="38"/>
      <c r="K33" s="38"/>
      <c r="L33" s="122"/>
      <c r="M33" s="122"/>
      <c r="N33" s="39"/>
      <c r="O33" s="39"/>
      <c r="P33" s="122"/>
      <c r="Q33" s="122"/>
      <c r="R33" s="38"/>
      <c r="S33" s="39"/>
      <c r="T33" s="120"/>
      <c r="U33" s="120"/>
      <c r="V33" s="120"/>
      <c r="W33" s="120"/>
      <c r="X33" s="38"/>
      <c r="Y33" s="39"/>
      <c r="Z33" s="120"/>
      <c r="AA33" s="120"/>
      <c r="AB33" s="120"/>
      <c r="AC33" s="120"/>
      <c r="AD33" s="38"/>
      <c r="AE33" s="39"/>
      <c r="AF33" s="120"/>
      <c r="AG33" s="120"/>
      <c r="AH33" s="120"/>
      <c r="AI33" s="120"/>
      <c r="AJ33" s="38"/>
      <c r="AK33" s="39"/>
      <c r="AL33" s="122"/>
      <c r="AM33" s="122"/>
      <c r="AN33" s="122"/>
      <c r="AO33" s="122"/>
      <c r="AP33" s="39"/>
      <c r="AQ33" s="38"/>
      <c r="AR33" s="120"/>
      <c r="AS33" s="120"/>
      <c r="AT33" s="120"/>
      <c r="AU33" s="120"/>
      <c r="AV33" s="39"/>
      <c r="AW33" s="38"/>
      <c r="AX33" s="120"/>
      <c r="AY33" s="120"/>
    </row>
    <row r="34" spans="2:51" s="37" customFormat="1" ht="12.75" customHeight="1">
      <c r="B34" s="120"/>
      <c r="C34" s="120"/>
      <c r="D34" s="38"/>
      <c r="E34" s="38"/>
      <c r="F34" s="120"/>
      <c r="G34" s="120"/>
      <c r="H34" s="120"/>
      <c r="I34" s="120"/>
      <c r="J34" s="38"/>
      <c r="K34" s="38"/>
      <c r="L34" s="122"/>
      <c r="M34" s="122"/>
      <c r="N34" s="39"/>
      <c r="O34" s="39"/>
      <c r="P34" s="122"/>
      <c r="Q34" s="122"/>
      <c r="R34" s="38"/>
      <c r="S34" s="39"/>
      <c r="T34" s="120"/>
      <c r="U34" s="120"/>
      <c r="V34" s="120"/>
      <c r="W34" s="120"/>
      <c r="X34" s="38"/>
      <c r="Y34" s="39"/>
      <c r="Z34" s="120"/>
      <c r="AA34" s="120"/>
      <c r="AB34" s="120"/>
      <c r="AC34" s="120"/>
      <c r="AD34" s="38"/>
      <c r="AE34" s="39"/>
      <c r="AF34" s="120"/>
      <c r="AG34" s="120"/>
      <c r="AH34" s="120"/>
      <c r="AI34" s="120"/>
      <c r="AJ34" s="38"/>
      <c r="AK34" s="39"/>
      <c r="AL34" s="122"/>
      <c r="AM34" s="122"/>
      <c r="AN34" s="122"/>
      <c r="AO34" s="122"/>
      <c r="AP34" s="39"/>
      <c r="AQ34" s="38"/>
      <c r="AR34" s="120"/>
      <c r="AS34" s="120"/>
      <c r="AT34" s="120"/>
      <c r="AU34" s="120"/>
      <c r="AV34" s="39"/>
      <c r="AW34" s="38"/>
      <c r="AX34" s="120"/>
      <c r="AY34" s="120"/>
    </row>
    <row r="35" spans="2:51" s="37" customFormat="1" ht="12.75" customHeight="1">
      <c r="B35" s="120"/>
      <c r="C35" s="120"/>
      <c r="D35" s="38"/>
      <c r="E35" s="38"/>
      <c r="F35" s="120"/>
      <c r="G35" s="120"/>
      <c r="H35" s="120"/>
      <c r="I35" s="120"/>
      <c r="J35" s="38"/>
      <c r="K35" s="38"/>
      <c r="L35" s="122"/>
      <c r="M35" s="122"/>
      <c r="N35" s="39"/>
      <c r="O35" s="39"/>
      <c r="P35" s="122"/>
      <c r="Q35" s="122"/>
      <c r="R35" s="38"/>
      <c r="S35" s="39"/>
      <c r="T35" s="120"/>
      <c r="U35" s="120"/>
      <c r="V35" s="120"/>
      <c r="W35" s="120"/>
      <c r="X35" s="38"/>
      <c r="Y35" s="39"/>
      <c r="Z35" s="120"/>
      <c r="AA35" s="120"/>
      <c r="AB35" s="120"/>
      <c r="AC35" s="120"/>
      <c r="AD35" s="38"/>
      <c r="AE35" s="39"/>
      <c r="AF35" s="120"/>
      <c r="AG35" s="120"/>
      <c r="AH35" s="120"/>
      <c r="AI35" s="120"/>
      <c r="AJ35" s="38"/>
      <c r="AK35" s="39"/>
      <c r="AL35" s="122"/>
      <c r="AM35" s="122"/>
      <c r="AN35" s="122"/>
      <c r="AO35" s="122"/>
      <c r="AP35" s="39"/>
      <c r="AQ35" s="38"/>
      <c r="AR35" s="120"/>
      <c r="AS35" s="120"/>
      <c r="AT35" s="120"/>
      <c r="AU35" s="120"/>
      <c r="AV35" s="39"/>
      <c r="AW35" s="38"/>
      <c r="AX35" s="120"/>
      <c r="AY35" s="120"/>
    </row>
    <row r="36" spans="2:51" s="37" customFormat="1" ht="12.75" customHeight="1">
      <c r="B36" s="120"/>
      <c r="C36" s="120"/>
      <c r="D36" s="38"/>
      <c r="E36" s="38"/>
      <c r="F36" s="120"/>
      <c r="G36" s="120"/>
      <c r="H36" s="120"/>
      <c r="I36" s="120"/>
      <c r="J36" s="38"/>
      <c r="K36" s="38"/>
      <c r="L36" s="122"/>
      <c r="M36" s="122"/>
      <c r="N36" s="39"/>
      <c r="O36" s="39"/>
      <c r="P36" s="122"/>
      <c r="Q36" s="122"/>
      <c r="R36" s="38"/>
      <c r="S36" s="39"/>
      <c r="T36" s="120"/>
      <c r="U36" s="120"/>
      <c r="V36" s="120"/>
      <c r="W36" s="120"/>
      <c r="X36" s="38"/>
      <c r="Y36" s="39"/>
      <c r="Z36" s="120"/>
      <c r="AA36" s="120"/>
      <c r="AB36" s="120"/>
      <c r="AC36" s="120"/>
      <c r="AD36" s="38"/>
      <c r="AE36" s="39"/>
      <c r="AF36" s="120"/>
      <c r="AG36" s="120"/>
      <c r="AH36" s="120"/>
      <c r="AI36" s="120"/>
      <c r="AJ36" s="38"/>
      <c r="AK36" s="39"/>
      <c r="AL36" s="122"/>
      <c r="AM36" s="122"/>
      <c r="AN36" s="122"/>
      <c r="AO36" s="122"/>
      <c r="AP36" s="39"/>
      <c r="AQ36" s="38"/>
      <c r="AR36" s="120"/>
      <c r="AS36" s="120"/>
      <c r="AT36" s="120"/>
      <c r="AU36" s="120"/>
      <c r="AV36" s="39"/>
      <c r="AW36" s="38"/>
      <c r="AX36" s="120"/>
      <c r="AY36" s="120"/>
    </row>
    <row r="37" spans="2:51" s="37" customFormat="1" ht="12.75" customHeight="1">
      <c r="B37" s="120"/>
      <c r="C37" s="120"/>
      <c r="D37" s="38"/>
      <c r="E37" s="38"/>
      <c r="F37" s="120"/>
      <c r="G37" s="120"/>
      <c r="H37" s="120"/>
      <c r="I37" s="120"/>
      <c r="J37" s="38"/>
      <c r="K37" s="38"/>
      <c r="L37" s="122"/>
      <c r="M37" s="122"/>
      <c r="N37" s="39"/>
      <c r="O37" s="39"/>
      <c r="P37" s="122"/>
      <c r="Q37" s="122"/>
      <c r="R37" s="38"/>
      <c r="S37" s="39"/>
      <c r="T37" s="120"/>
      <c r="U37" s="120"/>
      <c r="V37" s="120"/>
      <c r="W37" s="120"/>
      <c r="X37" s="38"/>
      <c r="Y37" s="39"/>
      <c r="Z37" s="120"/>
      <c r="AA37" s="120"/>
      <c r="AB37" s="120"/>
      <c r="AC37" s="120"/>
      <c r="AD37" s="38"/>
      <c r="AE37" s="39"/>
      <c r="AF37" s="120"/>
      <c r="AG37" s="120"/>
      <c r="AH37" s="120"/>
      <c r="AI37" s="120"/>
      <c r="AJ37" s="38"/>
      <c r="AK37" s="39"/>
      <c r="AL37" s="122"/>
      <c r="AM37" s="122"/>
      <c r="AN37" s="122"/>
      <c r="AO37" s="122"/>
      <c r="AP37" s="39"/>
      <c r="AQ37" s="38"/>
      <c r="AR37" s="120"/>
      <c r="AS37" s="120"/>
      <c r="AT37" s="120"/>
      <c r="AU37" s="120"/>
      <c r="AV37" s="39"/>
      <c r="AW37" s="38"/>
      <c r="AX37" s="120"/>
      <c r="AY37" s="120"/>
    </row>
    <row r="38" spans="2:51" s="37" customFormat="1" ht="12.75" customHeight="1">
      <c r="B38" s="120"/>
      <c r="C38" s="120"/>
      <c r="D38" s="38"/>
      <c r="E38" s="38"/>
      <c r="F38" s="120"/>
      <c r="G38" s="120"/>
      <c r="H38" s="120"/>
      <c r="I38" s="120"/>
      <c r="J38" s="38"/>
      <c r="K38" s="38"/>
      <c r="L38" s="122"/>
      <c r="M38" s="122"/>
      <c r="N38" s="39"/>
      <c r="O38" s="39"/>
      <c r="P38" s="122"/>
      <c r="Q38" s="122"/>
      <c r="R38" s="38"/>
      <c r="S38" s="39"/>
      <c r="T38" s="120"/>
      <c r="U38" s="120"/>
      <c r="V38" s="120"/>
      <c r="W38" s="120"/>
      <c r="X38" s="38"/>
      <c r="Y38" s="39"/>
      <c r="Z38" s="120"/>
      <c r="AA38" s="120"/>
      <c r="AB38" s="120"/>
      <c r="AC38" s="120"/>
      <c r="AD38" s="38"/>
      <c r="AE38" s="39"/>
      <c r="AF38" s="120"/>
      <c r="AG38" s="120"/>
      <c r="AH38" s="120"/>
      <c r="AI38" s="120"/>
      <c r="AJ38" s="38"/>
      <c r="AK38" s="39"/>
      <c r="AL38" s="122"/>
      <c r="AM38" s="122"/>
      <c r="AN38" s="122"/>
      <c r="AO38" s="122"/>
      <c r="AP38" s="39"/>
      <c r="AQ38" s="38"/>
      <c r="AR38" s="120"/>
      <c r="AS38" s="120"/>
      <c r="AT38" s="120"/>
      <c r="AU38" s="120"/>
      <c r="AV38" s="39"/>
      <c r="AW38" s="38"/>
      <c r="AX38" s="120"/>
      <c r="AY38" s="120"/>
    </row>
    <row r="39" spans="2:51" s="37" customFormat="1" ht="12.75" customHeight="1">
      <c r="B39" s="120"/>
      <c r="C39" s="120"/>
      <c r="D39" s="38"/>
      <c r="E39" s="38"/>
      <c r="F39" s="120"/>
      <c r="G39" s="120"/>
      <c r="H39" s="120"/>
      <c r="I39" s="120"/>
      <c r="J39" s="38"/>
      <c r="K39" s="38"/>
      <c r="L39" s="122"/>
      <c r="M39" s="122"/>
      <c r="N39" s="39"/>
      <c r="O39" s="39"/>
      <c r="P39" s="122"/>
      <c r="Q39" s="122"/>
      <c r="R39" s="38"/>
      <c r="S39" s="39"/>
      <c r="T39" s="120"/>
      <c r="U39" s="120"/>
      <c r="V39" s="120"/>
      <c r="W39" s="120"/>
      <c r="X39" s="38"/>
      <c r="Y39" s="39"/>
      <c r="Z39" s="120"/>
      <c r="AA39" s="120"/>
      <c r="AB39" s="120"/>
      <c r="AC39" s="120"/>
      <c r="AD39" s="38"/>
      <c r="AE39" s="39"/>
      <c r="AF39" s="120"/>
      <c r="AG39" s="120"/>
      <c r="AH39" s="120"/>
      <c r="AI39" s="120"/>
      <c r="AJ39" s="38"/>
      <c r="AK39" s="39"/>
      <c r="AL39" s="122"/>
      <c r="AM39" s="122"/>
      <c r="AN39" s="122"/>
      <c r="AO39" s="122"/>
      <c r="AP39" s="39"/>
      <c r="AQ39" s="38"/>
      <c r="AR39" s="120"/>
      <c r="AS39" s="120"/>
      <c r="AT39" s="120"/>
      <c r="AU39" s="120"/>
      <c r="AV39" s="39"/>
      <c r="AW39" s="38"/>
      <c r="AX39" s="120"/>
      <c r="AY39" s="120"/>
    </row>
    <row r="40" spans="2:51" s="37" customFormat="1" ht="12.75" customHeight="1">
      <c r="B40" s="120"/>
      <c r="C40" s="120"/>
      <c r="D40" s="38"/>
      <c r="E40" s="38"/>
      <c r="F40" s="120"/>
      <c r="G40" s="120"/>
      <c r="H40" s="120"/>
      <c r="I40" s="120"/>
      <c r="J40" s="38"/>
      <c r="K40" s="38"/>
      <c r="L40" s="122"/>
      <c r="M40" s="122"/>
      <c r="N40" s="39"/>
      <c r="O40" s="39"/>
      <c r="P40" s="122"/>
      <c r="Q40" s="122"/>
      <c r="R40" s="38"/>
      <c r="S40" s="39"/>
      <c r="T40" s="120"/>
      <c r="U40" s="120"/>
      <c r="V40" s="120"/>
      <c r="W40" s="120"/>
      <c r="X40" s="38"/>
      <c r="Y40" s="39"/>
      <c r="Z40" s="120"/>
      <c r="AA40" s="120"/>
      <c r="AB40" s="120"/>
      <c r="AC40" s="120"/>
      <c r="AD40" s="38"/>
      <c r="AE40" s="39"/>
      <c r="AF40" s="120"/>
      <c r="AG40" s="120"/>
      <c r="AH40" s="120"/>
      <c r="AI40" s="120"/>
      <c r="AJ40" s="38"/>
      <c r="AK40" s="39"/>
      <c r="AL40" s="122"/>
      <c r="AM40" s="122"/>
      <c r="AN40" s="122"/>
      <c r="AO40" s="122"/>
      <c r="AP40" s="39"/>
      <c r="AQ40" s="38"/>
      <c r="AR40" s="120"/>
      <c r="AS40" s="120"/>
      <c r="AT40" s="120"/>
      <c r="AU40" s="120"/>
      <c r="AV40" s="39"/>
      <c r="AW40" s="38"/>
      <c r="AX40" s="120"/>
      <c r="AY40" s="120"/>
    </row>
    <row r="41" spans="2:51" s="37" customFormat="1" ht="12.75" customHeight="1">
      <c r="B41" s="120"/>
      <c r="C41" s="120"/>
      <c r="D41" s="38"/>
      <c r="E41" s="38"/>
      <c r="F41" s="120"/>
      <c r="G41" s="120"/>
      <c r="H41" s="120"/>
      <c r="I41" s="120"/>
      <c r="J41" s="38"/>
      <c r="K41" s="38"/>
      <c r="L41" s="122"/>
      <c r="M41" s="122"/>
      <c r="N41" s="39"/>
      <c r="O41" s="39"/>
      <c r="P41" s="122"/>
      <c r="Q41" s="122"/>
      <c r="R41" s="38"/>
      <c r="S41" s="39"/>
      <c r="T41" s="120"/>
      <c r="U41" s="120"/>
      <c r="V41" s="120"/>
      <c r="W41" s="120"/>
      <c r="X41" s="38"/>
      <c r="Y41" s="39"/>
      <c r="Z41" s="120"/>
      <c r="AA41" s="120"/>
      <c r="AB41" s="120"/>
      <c r="AC41" s="120"/>
      <c r="AD41" s="38"/>
      <c r="AE41" s="39"/>
      <c r="AF41" s="120"/>
      <c r="AG41" s="120"/>
      <c r="AH41" s="120"/>
      <c r="AI41" s="120"/>
      <c r="AJ41" s="38"/>
      <c r="AK41" s="39"/>
      <c r="AL41" s="122"/>
      <c r="AM41" s="122"/>
      <c r="AN41" s="122"/>
      <c r="AO41" s="122"/>
      <c r="AP41" s="39"/>
      <c r="AQ41" s="38"/>
      <c r="AR41" s="120"/>
      <c r="AS41" s="120"/>
      <c r="AT41" s="120"/>
      <c r="AU41" s="120"/>
      <c r="AV41" s="39"/>
      <c r="AW41" s="38"/>
      <c r="AX41" s="120"/>
      <c r="AY41" s="120"/>
    </row>
    <row r="42" spans="2:51" s="37" customFormat="1" ht="12.75" customHeight="1">
      <c r="B42" s="120"/>
      <c r="C42" s="120"/>
      <c r="D42" s="38"/>
      <c r="E42" s="38"/>
      <c r="F42" s="120"/>
      <c r="G42" s="120"/>
      <c r="H42" s="120"/>
      <c r="I42" s="120"/>
      <c r="J42" s="38"/>
      <c r="K42" s="38"/>
      <c r="L42" s="122"/>
      <c r="M42" s="122"/>
      <c r="N42" s="39"/>
      <c r="O42" s="39"/>
      <c r="P42" s="122"/>
      <c r="Q42" s="122"/>
      <c r="R42" s="38"/>
      <c r="S42" s="39"/>
      <c r="T42" s="120"/>
      <c r="U42" s="120"/>
      <c r="V42" s="120"/>
      <c r="W42" s="120"/>
      <c r="X42" s="38"/>
      <c r="Y42" s="39"/>
      <c r="Z42" s="120"/>
      <c r="AA42" s="120"/>
      <c r="AB42" s="120"/>
      <c r="AC42" s="120"/>
      <c r="AD42" s="38"/>
      <c r="AE42" s="39"/>
      <c r="AF42" s="120"/>
      <c r="AG42" s="120"/>
      <c r="AH42" s="120"/>
      <c r="AI42" s="120"/>
      <c r="AJ42" s="38"/>
      <c r="AK42" s="39"/>
      <c r="AL42" s="122"/>
      <c r="AM42" s="122"/>
      <c r="AN42" s="122"/>
      <c r="AO42" s="122"/>
      <c r="AP42" s="39"/>
      <c r="AQ42" s="38"/>
      <c r="AR42" s="120"/>
      <c r="AS42" s="120"/>
      <c r="AT42" s="120"/>
      <c r="AU42" s="120"/>
      <c r="AV42" s="39"/>
      <c r="AW42" s="38"/>
      <c r="AX42" s="120"/>
      <c r="AY42" s="120"/>
    </row>
    <row r="43" spans="2:51" s="37" customFormat="1" ht="12.75" customHeight="1">
      <c r="B43" s="120"/>
      <c r="C43" s="120"/>
      <c r="D43" s="38"/>
      <c r="E43" s="38"/>
      <c r="F43" s="120"/>
      <c r="G43" s="120"/>
      <c r="H43" s="120"/>
      <c r="I43" s="120"/>
      <c r="J43" s="38"/>
      <c r="K43" s="38"/>
      <c r="L43" s="122"/>
      <c r="M43" s="122"/>
      <c r="N43" s="39"/>
      <c r="O43" s="39"/>
      <c r="P43" s="122"/>
      <c r="Q43" s="122"/>
      <c r="R43" s="38"/>
      <c r="S43" s="39"/>
      <c r="T43" s="120"/>
      <c r="U43" s="120"/>
      <c r="V43" s="120"/>
      <c r="W43" s="120"/>
      <c r="X43" s="38"/>
      <c r="Y43" s="39"/>
      <c r="Z43" s="120"/>
      <c r="AA43" s="120"/>
      <c r="AB43" s="120"/>
      <c r="AC43" s="120"/>
      <c r="AD43" s="38"/>
      <c r="AE43" s="39"/>
      <c r="AF43" s="120"/>
      <c r="AG43" s="120"/>
      <c r="AH43" s="120"/>
      <c r="AI43" s="120"/>
      <c r="AJ43" s="38"/>
      <c r="AK43" s="39"/>
      <c r="AL43" s="122"/>
      <c r="AM43" s="122"/>
      <c r="AN43" s="122"/>
      <c r="AO43" s="122"/>
      <c r="AP43" s="39"/>
      <c r="AQ43" s="38"/>
      <c r="AR43" s="120"/>
      <c r="AS43" s="120"/>
      <c r="AT43" s="120"/>
      <c r="AU43" s="120"/>
      <c r="AV43" s="39"/>
      <c r="AW43" s="38"/>
      <c r="AX43" s="120"/>
      <c r="AY43" s="120"/>
    </row>
    <row r="44" spans="2:51" ht="12.75" customHeight="1">
      <c r="B44" s="32"/>
      <c r="C44" s="32"/>
      <c r="D44" s="26"/>
      <c r="E44" s="26"/>
      <c r="F44" s="32"/>
      <c r="G44" s="32"/>
      <c r="H44" s="32"/>
      <c r="I44" s="32"/>
      <c r="J44" s="26"/>
      <c r="K44" s="26"/>
      <c r="L44" s="32"/>
      <c r="M44" s="32"/>
      <c r="N44" s="32"/>
      <c r="O44" s="32"/>
      <c r="P44" s="32"/>
      <c r="Q44" s="32"/>
      <c r="R44" s="26"/>
      <c r="S44" s="32"/>
      <c r="T44" s="32"/>
      <c r="U44" s="32"/>
      <c r="V44" s="32"/>
      <c r="W44" s="32"/>
      <c r="X44" s="26"/>
      <c r="Y44" s="32"/>
      <c r="Z44" s="32"/>
      <c r="AA44" s="32"/>
      <c r="AB44" s="32"/>
      <c r="AC44" s="32"/>
      <c r="AD44" s="26"/>
      <c r="AE44" s="32"/>
      <c r="AF44" s="32"/>
      <c r="AG44" s="32"/>
      <c r="AH44" s="32"/>
      <c r="AI44" s="32"/>
      <c r="AJ44" s="26"/>
      <c r="AK44" s="32"/>
      <c r="AL44" s="32"/>
      <c r="AM44" s="32"/>
      <c r="AN44" s="32"/>
      <c r="AO44" s="32"/>
      <c r="AP44" s="32"/>
      <c r="AQ44" s="26"/>
      <c r="AR44" s="32"/>
      <c r="AS44" s="32"/>
      <c r="AT44" s="32"/>
      <c r="AU44" s="32"/>
      <c r="AV44" s="32"/>
      <c r="AW44" s="26"/>
      <c r="AX44" s="32"/>
      <c r="AY44" s="32"/>
    </row>
  </sheetData>
  <sheetProtection/>
  <mergeCells count="166">
    <mergeCell ref="E1:H1"/>
    <mergeCell ref="E2:H2"/>
    <mergeCell ref="E3:H3"/>
    <mergeCell ref="E4:H4"/>
    <mergeCell ref="I1:U1"/>
    <mergeCell ref="I2:U2"/>
    <mergeCell ref="I3:U3"/>
    <mergeCell ref="I4:U4"/>
    <mergeCell ref="E17:E18"/>
    <mergeCell ref="J17:J18"/>
    <mergeCell ref="H25:H26"/>
    <mergeCell ref="M25:M26"/>
    <mergeCell ref="AF14:AF15"/>
    <mergeCell ref="AQ14:AQ15"/>
    <mergeCell ref="AF17:AF18"/>
    <mergeCell ref="W25:W26"/>
    <mergeCell ref="Z25:Z26"/>
    <mergeCell ref="AO25:AO26"/>
    <mergeCell ref="AU14:AU15"/>
    <mergeCell ref="AU17:AU18"/>
    <mergeCell ref="AJ17:AJ18"/>
    <mergeCell ref="AQ17:AQ18"/>
    <mergeCell ref="AK17:AK18"/>
    <mergeCell ref="AR17:AR18"/>
    <mergeCell ref="AJ14:AJ15"/>
    <mergeCell ref="AK14:AK15"/>
    <mergeCell ref="AH31:AI43"/>
    <mergeCell ref="AL31:AM43"/>
    <mergeCell ref="AN31:AO43"/>
    <mergeCell ref="AR31:AS43"/>
    <mergeCell ref="P25:P26"/>
    <mergeCell ref="U25:U26"/>
    <mergeCell ref="AH25:AH26"/>
    <mergeCell ref="AM25:AM26"/>
    <mergeCell ref="Q25:Q26"/>
    <mergeCell ref="T25:T26"/>
    <mergeCell ref="AR25:AR26"/>
    <mergeCell ref="AU25:AU26"/>
    <mergeCell ref="AR30:AS30"/>
    <mergeCell ref="AT30:AU30"/>
    <mergeCell ref="AN30:AP30"/>
    <mergeCell ref="AT31:AU43"/>
    <mergeCell ref="AX25:AX26"/>
    <mergeCell ref="AT22:AT23"/>
    <mergeCell ref="AU22:AU23"/>
    <mergeCell ref="AX22:AX23"/>
    <mergeCell ref="AX30:AY30"/>
    <mergeCell ref="AX31:AY43"/>
    <mergeCell ref="AY22:AY23"/>
    <mergeCell ref="AN22:AN23"/>
    <mergeCell ref="AO22:AO23"/>
    <mergeCell ref="AR22:AR23"/>
    <mergeCell ref="AS22:AS23"/>
    <mergeCell ref="AM22:AM23"/>
    <mergeCell ref="AC25:AC26"/>
    <mergeCell ref="AF25:AF26"/>
    <mergeCell ref="AI25:AI26"/>
    <mergeCell ref="AL25:AL26"/>
    <mergeCell ref="AG22:AG23"/>
    <mergeCell ref="AH22:AH23"/>
    <mergeCell ref="AI22:AI23"/>
    <mergeCell ref="AL22:AL23"/>
    <mergeCell ref="AB31:AC43"/>
    <mergeCell ref="AB22:AB23"/>
    <mergeCell ref="AC22:AC23"/>
    <mergeCell ref="AF22:AF23"/>
    <mergeCell ref="AF31:AG43"/>
    <mergeCell ref="AB30:AC30"/>
    <mergeCell ref="AE30:AG30"/>
    <mergeCell ref="Z22:Z23"/>
    <mergeCell ref="AA22:AA23"/>
    <mergeCell ref="P22:P23"/>
    <mergeCell ref="Q22:Q23"/>
    <mergeCell ref="T22:T23"/>
    <mergeCell ref="U22:U23"/>
    <mergeCell ref="L25:L26"/>
    <mergeCell ref="B22:B23"/>
    <mergeCell ref="G22:G23"/>
    <mergeCell ref="H22:H23"/>
    <mergeCell ref="M22:M23"/>
    <mergeCell ref="C22:C23"/>
    <mergeCell ref="F22:F23"/>
    <mergeCell ref="F14:F15"/>
    <mergeCell ref="I14:I15"/>
    <mergeCell ref="L14:L15"/>
    <mergeCell ref="E14:E15"/>
    <mergeCell ref="J14:J15"/>
    <mergeCell ref="C25:C26"/>
    <mergeCell ref="F25:F26"/>
    <mergeCell ref="I22:I23"/>
    <mergeCell ref="L22:L23"/>
    <mergeCell ref="I25:I26"/>
    <mergeCell ref="S14:S15"/>
    <mergeCell ref="W14:W15"/>
    <mergeCell ref="Y14:Y15"/>
    <mergeCell ref="T14:T15"/>
    <mergeCell ref="X14:X15"/>
    <mergeCell ref="C17:C18"/>
    <mergeCell ref="F17:F18"/>
    <mergeCell ref="I17:I18"/>
    <mergeCell ref="L17:L18"/>
    <mergeCell ref="C14:C15"/>
    <mergeCell ref="AX17:AX18"/>
    <mergeCell ref="AP14:AP15"/>
    <mergeCell ref="AR14:AR15"/>
    <mergeCell ref="AV14:AV15"/>
    <mergeCell ref="AX14:AX15"/>
    <mergeCell ref="Q17:Q18"/>
    <mergeCell ref="W17:W18"/>
    <mergeCell ref="Y17:Y18"/>
    <mergeCell ref="AP17:AP18"/>
    <mergeCell ref="T17:T18"/>
    <mergeCell ref="L10:L11"/>
    <mergeCell ref="Q10:Q11"/>
    <mergeCell ref="AL10:AL11"/>
    <mergeCell ref="AO10:AO11"/>
    <mergeCell ref="AI10:AI11"/>
    <mergeCell ref="AV17:AV18"/>
    <mergeCell ref="AI17:AI18"/>
    <mergeCell ref="AC17:AC18"/>
    <mergeCell ref="AE17:AE18"/>
    <mergeCell ref="Q14:Q15"/>
    <mergeCell ref="AA10:AB10"/>
    <mergeCell ref="AC14:AC15"/>
    <mergeCell ref="AE14:AE15"/>
    <mergeCell ref="AI14:AI15"/>
    <mergeCell ref="AR10:AR11"/>
    <mergeCell ref="AP10:AP11"/>
    <mergeCell ref="AK10:AK11"/>
    <mergeCell ref="AH30:AI30"/>
    <mergeCell ref="AK30:AM30"/>
    <mergeCell ref="V22:V23"/>
    <mergeCell ref="W22:W23"/>
    <mergeCell ref="I10:I11"/>
    <mergeCell ref="S10:S11"/>
    <mergeCell ref="M10:M11"/>
    <mergeCell ref="P10:P11"/>
    <mergeCell ref="O17:P17"/>
    <mergeCell ref="AM17:AN17"/>
    <mergeCell ref="P30:Q30"/>
    <mergeCell ref="H31:I43"/>
    <mergeCell ref="L31:M43"/>
    <mergeCell ref="P31:Q43"/>
    <mergeCell ref="V30:W30"/>
    <mergeCell ref="Y30:AA30"/>
    <mergeCell ref="T30:U30"/>
    <mergeCell ref="AE5:AE6"/>
    <mergeCell ref="F31:G43"/>
    <mergeCell ref="B30:C30"/>
    <mergeCell ref="F30:G30"/>
    <mergeCell ref="L30:M30"/>
    <mergeCell ref="B31:C43"/>
    <mergeCell ref="H30:I30"/>
    <mergeCell ref="T31:U43"/>
    <mergeCell ref="V31:W43"/>
    <mergeCell ref="Z31:AA43"/>
    <mergeCell ref="W5:W6"/>
    <mergeCell ref="Y3:Y4"/>
    <mergeCell ref="X2:AE2"/>
    <mergeCell ref="Z3:Z4"/>
    <mergeCell ref="AC3:AC4"/>
    <mergeCell ref="AD3:AD4"/>
    <mergeCell ref="Y6:Y7"/>
    <mergeCell ref="Z6:Z7"/>
    <mergeCell ref="AC6:AC7"/>
    <mergeCell ref="AD6:AD7"/>
  </mergeCells>
  <printOptions/>
  <pageMargins left="0.3937007874015748" right="0.3937007874015748" top="0.984251968503937" bottom="0.49" header="0.5118110236220472" footer="0.4"/>
  <pageSetup horizontalDpi="600" verticalDpi="600" orientation="landscape" paperSize="9" scale="90" r:id="rId1"/>
  <headerFooter alignWithMargins="0">
    <oddHeader>&amp;C&amp;"ＭＳ Ｐゴシック,太字"&amp;18親和銀行旗　第14回九州少年サッカー長崎県大会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4">
      <selection activeCell="G4" sqref="G4"/>
    </sheetView>
  </sheetViews>
  <sheetFormatPr defaultColWidth="9.00390625" defaultRowHeight="13.5"/>
  <cols>
    <col min="1" max="1" width="10.625" style="90" customWidth="1"/>
    <col min="2" max="2" width="22.625" style="90" customWidth="1"/>
    <col min="3" max="3" width="28.75390625" style="90" customWidth="1"/>
    <col min="4" max="4" width="11.25390625" style="90" bestFit="1" customWidth="1"/>
    <col min="5" max="5" width="12.125" style="90" customWidth="1"/>
    <col min="6" max="16384" width="9.00390625" style="90" customWidth="1"/>
  </cols>
  <sheetData>
    <row r="1" spans="1:6" ht="30" customHeight="1">
      <c r="A1" s="132" t="s">
        <v>43</v>
      </c>
      <c r="B1" s="132"/>
      <c r="C1" s="132"/>
      <c r="D1" s="132"/>
      <c r="E1" s="132"/>
      <c r="F1" s="89"/>
    </row>
    <row r="2" spans="1:6" ht="12" customHeight="1">
      <c r="A2" s="88"/>
      <c r="B2" s="88"/>
      <c r="C2" s="88"/>
      <c r="D2" s="88"/>
      <c r="E2" s="88"/>
      <c r="F2" s="88"/>
    </row>
    <row r="3" spans="1:5" ht="30" customHeight="1">
      <c r="A3" s="91" t="s">
        <v>29</v>
      </c>
      <c r="B3" s="92" t="s">
        <v>30</v>
      </c>
      <c r="C3" s="92" t="s">
        <v>31</v>
      </c>
      <c r="D3" s="92" t="s">
        <v>32</v>
      </c>
      <c r="E3" s="93" t="s">
        <v>33</v>
      </c>
    </row>
    <row r="4" spans="1:5" ht="40.5" customHeight="1">
      <c r="A4" s="91">
        <v>1</v>
      </c>
      <c r="B4" s="92" t="s">
        <v>85</v>
      </c>
      <c r="C4" s="92" t="s">
        <v>61</v>
      </c>
      <c r="D4" s="92" t="s">
        <v>66</v>
      </c>
      <c r="E4" s="91"/>
    </row>
    <row r="5" spans="1:5" ht="40.5" customHeight="1">
      <c r="A5" s="91">
        <v>2</v>
      </c>
      <c r="B5" s="92" t="s">
        <v>62</v>
      </c>
      <c r="C5" s="92" t="s">
        <v>61</v>
      </c>
      <c r="D5" s="92" t="s">
        <v>66</v>
      </c>
      <c r="E5" s="91"/>
    </row>
    <row r="6" spans="1:5" ht="40.5" customHeight="1">
      <c r="A6" s="91">
        <v>3</v>
      </c>
      <c r="B6" s="92" t="s">
        <v>84</v>
      </c>
      <c r="C6" s="92" t="s">
        <v>61</v>
      </c>
      <c r="D6" s="92" t="s">
        <v>66</v>
      </c>
      <c r="E6" s="91"/>
    </row>
    <row r="7" spans="1:5" ht="40.5" customHeight="1">
      <c r="A7" s="91">
        <v>4</v>
      </c>
      <c r="B7" s="92" t="s">
        <v>64</v>
      </c>
      <c r="C7" s="92" t="s">
        <v>63</v>
      </c>
      <c r="D7" s="92" t="s">
        <v>67</v>
      </c>
      <c r="E7" s="91"/>
    </row>
    <row r="8" spans="1:5" ht="40.5" customHeight="1">
      <c r="A8" s="91">
        <v>5</v>
      </c>
      <c r="B8" s="92" t="s">
        <v>65</v>
      </c>
      <c r="C8" s="92" t="s">
        <v>63</v>
      </c>
      <c r="D8" s="92" t="s">
        <v>67</v>
      </c>
      <c r="E8" s="91"/>
    </row>
    <row r="9" spans="1:5" ht="40.5" customHeight="1">
      <c r="A9" s="91">
        <v>6</v>
      </c>
      <c r="B9" s="92" t="s">
        <v>81</v>
      </c>
      <c r="C9" s="92" t="s">
        <v>68</v>
      </c>
      <c r="D9" s="92" t="s">
        <v>66</v>
      </c>
      <c r="E9" s="91"/>
    </row>
    <row r="10" spans="1:5" ht="40.5" customHeight="1">
      <c r="A10" s="91">
        <v>7</v>
      </c>
      <c r="B10" s="92" t="s">
        <v>82</v>
      </c>
      <c r="C10" s="92" t="s">
        <v>69</v>
      </c>
      <c r="D10" s="92" t="s">
        <v>66</v>
      </c>
      <c r="E10" s="91"/>
    </row>
    <row r="11" spans="1:5" ht="40.5" customHeight="1">
      <c r="A11" s="91">
        <v>8</v>
      </c>
      <c r="B11" s="92" t="s">
        <v>71</v>
      </c>
      <c r="C11" s="92" t="s">
        <v>70</v>
      </c>
      <c r="D11" s="92" t="s">
        <v>72</v>
      </c>
      <c r="E11" s="91"/>
    </row>
    <row r="12" spans="1:5" ht="40.5" customHeight="1">
      <c r="A12" s="91">
        <v>9</v>
      </c>
      <c r="B12" s="92" t="s">
        <v>83</v>
      </c>
      <c r="C12" s="92" t="s">
        <v>73</v>
      </c>
      <c r="D12" s="92" t="s">
        <v>74</v>
      </c>
      <c r="E12" s="91"/>
    </row>
    <row r="13" spans="1:5" ht="40.5" customHeight="1">
      <c r="A13" s="91">
        <v>10</v>
      </c>
      <c r="B13" s="92" t="s">
        <v>77</v>
      </c>
      <c r="C13" s="92" t="s">
        <v>75</v>
      </c>
      <c r="D13" s="92" t="s">
        <v>76</v>
      </c>
      <c r="E13" s="91"/>
    </row>
    <row r="14" spans="1:5" ht="40.5" customHeight="1">
      <c r="A14" s="91">
        <v>11</v>
      </c>
      <c r="B14" s="92" t="s">
        <v>79</v>
      </c>
      <c r="C14" s="92" t="s">
        <v>78</v>
      </c>
      <c r="D14" s="92" t="s">
        <v>80</v>
      </c>
      <c r="E14" s="91"/>
    </row>
  </sheetData>
  <sheetProtection/>
  <mergeCells count="1">
    <mergeCell ref="A1:E1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nfavista1</cp:lastModifiedBy>
  <cp:lastPrinted>2011-02-11T06:21:20Z</cp:lastPrinted>
  <dcterms:created xsi:type="dcterms:W3CDTF">2004-11-29T00:12:56Z</dcterms:created>
  <dcterms:modified xsi:type="dcterms:W3CDTF">2011-02-14T05:03:15Z</dcterms:modified>
  <cp:category/>
  <cp:version/>
  <cp:contentType/>
  <cp:contentStatus/>
</cp:coreProperties>
</file>