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/Google ドライブ/NRTC/本部/一般文書/"/>
    </mc:Choice>
  </mc:AlternateContent>
  <xr:revisionPtr revIDLastSave="0" documentId="8_{3E38FEBB-2378-2248-8291-41E572A54A5C}" xr6:coauthVersionLast="46" xr6:coauthVersionMax="46" xr10:uidLastSave="{00000000-0000-0000-0000-000000000000}"/>
  <bookViews>
    <workbookView xWindow="40" yWindow="500" windowWidth="28760" windowHeight="15860" xr2:uid="{00000000-000D-0000-FFFF-FFFF00000000}"/>
  </bookViews>
  <sheets>
    <sheet name="本部" sheetId="2" r:id="rId1"/>
    <sheet name="強化育成" sheetId="1" r:id="rId2"/>
    <sheet name="郡市委託" sheetId="3" r:id="rId3"/>
    <sheet name="アカデミー" sheetId="4" r:id="rId4"/>
    <sheet name="RM" sheetId="5" r:id="rId5"/>
    <sheet name="指導者" sheetId="6" r:id="rId6"/>
    <sheet name="特別事業" sheetId="7" r:id="rId7"/>
    <sheet name="収支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BD9" i="4" l="1"/>
  <c r="BD16" i="1"/>
  <c r="BD15" i="1"/>
  <c r="BD8" i="5" l="1"/>
  <c r="BH15" i="4"/>
  <c r="BH14" i="4"/>
  <c r="BP14" i="4" s="1"/>
  <c r="BD14" i="4"/>
  <c r="BH8" i="4"/>
  <c r="BD8" i="4"/>
  <c r="BH14" i="3"/>
  <c r="BH12" i="3"/>
  <c r="BH10" i="3"/>
  <c r="BD11" i="3"/>
  <c r="BD10" i="3"/>
  <c r="BD7" i="3"/>
  <c r="BD6" i="3"/>
  <c r="BH4" i="3"/>
  <c r="BD14" i="2"/>
  <c r="BD6" i="2"/>
  <c r="C7" i="10"/>
  <c r="D6" i="10"/>
  <c r="E3" i="10"/>
  <c r="D3" i="10"/>
  <c r="E2" i="10"/>
  <c r="D2" i="10"/>
  <c r="BL24" i="4"/>
  <c r="BD7" i="4"/>
  <c r="BD6" i="4"/>
  <c r="BP6" i="4" s="1"/>
  <c r="BP12" i="4"/>
  <c r="BP4" i="4"/>
  <c r="BH24" i="4" l="1"/>
  <c r="D5" i="10" s="1"/>
  <c r="BD24" i="4"/>
  <c r="C5" i="10" s="1"/>
  <c r="BP10" i="4"/>
  <c r="BP8" i="4"/>
  <c r="E10" i="10"/>
  <c r="F8" i="10"/>
  <c r="BL24" i="2"/>
  <c r="BH24" i="2"/>
  <c r="BD24" i="2"/>
  <c r="C2" i="10" s="1"/>
  <c r="F2" i="10" s="1"/>
  <c r="BP20" i="2"/>
  <c r="BP22" i="2"/>
  <c r="BH21" i="2"/>
  <c r="BH20" i="2"/>
  <c r="BP6" i="5"/>
  <c r="BH6" i="5"/>
  <c r="BD6" i="5"/>
  <c r="BL6" i="1"/>
  <c r="BD8" i="1"/>
  <c r="BH6" i="1"/>
  <c r="BD6" i="1"/>
  <c r="BH17" i="1"/>
  <c r="BD17" i="1"/>
  <c r="BP14" i="1"/>
  <c r="BD14" i="1"/>
  <c r="BD13" i="1"/>
  <c r="BD12" i="1"/>
  <c r="BP12" i="1" s="1"/>
  <c r="BL24" i="1"/>
  <c r="BP18" i="1"/>
  <c r="BP10" i="1"/>
  <c r="BP4" i="1"/>
  <c r="BH24" i="5"/>
  <c r="BL24" i="5"/>
  <c r="BD24" i="5"/>
  <c r="C6" i="10" s="1"/>
  <c r="F6" i="10" s="1"/>
  <c r="BD5" i="5"/>
  <c r="BD4" i="5"/>
  <c r="BP4" i="5" s="1"/>
  <c r="BP16" i="2"/>
  <c r="BP18" i="2"/>
  <c r="BD16" i="2"/>
  <c r="BD19" i="2"/>
  <c r="BD18" i="2"/>
  <c r="F5" i="10" l="1"/>
  <c r="BP24" i="4"/>
  <c r="BP6" i="1"/>
  <c r="BD24" i="1"/>
  <c r="C3" i="10" s="1"/>
  <c r="F3" i="10" s="1"/>
  <c r="BP8" i="1"/>
  <c r="BH24" i="1"/>
  <c r="BP16" i="1"/>
  <c r="BL24" i="3"/>
  <c r="BH24" i="3"/>
  <c r="D4" i="10" s="1"/>
  <c r="BD24" i="3"/>
  <c r="C4" i="10" s="1"/>
  <c r="BL24" i="6"/>
  <c r="BH24" i="6"/>
  <c r="D7" i="10" s="1"/>
  <c r="F7" i="10" s="1"/>
  <c r="BD24" i="6"/>
  <c r="BP4" i="6"/>
  <c r="BP24" i="6" s="1"/>
  <c r="BL24" i="7"/>
  <c r="BH24" i="7"/>
  <c r="BD24" i="7"/>
  <c r="BP22" i="7"/>
  <c r="BP20" i="7"/>
  <c r="BP18" i="7"/>
  <c r="BP16" i="7"/>
  <c r="BP14" i="7"/>
  <c r="BP12" i="7"/>
  <c r="BP10" i="7"/>
  <c r="BP8" i="7"/>
  <c r="BP6" i="7"/>
  <c r="BP4" i="7"/>
  <c r="BP22" i="6"/>
  <c r="BP20" i="6"/>
  <c r="BP18" i="6"/>
  <c r="BP16" i="6"/>
  <c r="BP14" i="6"/>
  <c r="BP12" i="6"/>
  <c r="BP10" i="6"/>
  <c r="BP8" i="6"/>
  <c r="BP6" i="6"/>
  <c r="BP22" i="5"/>
  <c r="BP20" i="5"/>
  <c r="BP18" i="5"/>
  <c r="BP16" i="5"/>
  <c r="BP14" i="5"/>
  <c r="BP12" i="5"/>
  <c r="BP10" i="5"/>
  <c r="BP8" i="5"/>
  <c r="BP24" i="5" s="1"/>
  <c r="BP22" i="4"/>
  <c r="BP20" i="4"/>
  <c r="BP18" i="4"/>
  <c r="BP16" i="4"/>
  <c r="BP22" i="3"/>
  <c r="BP20" i="3"/>
  <c r="BP18" i="3"/>
  <c r="BP16" i="3"/>
  <c r="BP14" i="3"/>
  <c r="BP12" i="3"/>
  <c r="BP10" i="3"/>
  <c r="BP8" i="3"/>
  <c r="BP6" i="3"/>
  <c r="BP4" i="3"/>
  <c r="C10" i="10" l="1"/>
  <c r="BP24" i="3"/>
  <c r="D10" i="10"/>
  <c r="F4" i="10"/>
  <c r="F10" i="10" s="1"/>
  <c r="BP24" i="1"/>
  <c r="BP24" i="7"/>
  <c r="BP4" i="2"/>
  <c r="BP6" i="2"/>
  <c r="BP8" i="2"/>
  <c r="BP10" i="2"/>
  <c r="BP12" i="2"/>
  <c r="BP14" i="2"/>
  <c r="G13" i="10" l="1"/>
  <c r="F19" i="10"/>
  <c r="BP24" i="2"/>
</calcChain>
</file>

<file path=xl/sharedStrings.xml><?xml version="1.0" encoding="utf-8"?>
<sst xmlns="http://schemas.openxmlformats.org/spreadsheetml/2006/main" count="491" uniqueCount="327">
  <si>
    <t>NO</t>
    <phoneticPr fontId="1"/>
  </si>
  <si>
    <t>事業名</t>
    <rPh sb="0" eb="3">
      <t xml:space="preserve">ジギョウメイ </t>
    </rPh>
    <phoneticPr fontId="1"/>
  </si>
  <si>
    <t>リモート</t>
    <phoneticPr fontId="1"/>
  </si>
  <si>
    <t>対面（会場）</t>
    <rPh sb="0" eb="2">
      <t xml:space="preserve">タイメン </t>
    </rPh>
    <phoneticPr fontId="1"/>
  </si>
  <si>
    <t>責任者</t>
    <rPh sb="0" eb="1">
      <t>セキｎ</t>
    </rPh>
    <phoneticPr fontId="1"/>
  </si>
  <si>
    <t>補助者</t>
    <rPh sb="0" eb="3">
      <t xml:space="preserve">ホジョシャ </t>
    </rPh>
    <phoneticPr fontId="1"/>
  </si>
  <si>
    <t>講師</t>
    <rPh sb="0" eb="2">
      <t xml:space="preserve">コウシ </t>
    </rPh>
    <phoneticPr fontId="1"/>
  </si>
  <si>
    <t>経費</t>
    <rPh sb="0" eb="2">
      <t xml:space="preserve">ケイヒ </t>
    </rPh>
    <phoneticPr fontId="1"/>
  </si>
  <si>
    <t>諸謝金</t>
    <rPh sb="0" eb="3">
      <t xml:space="preserve">ショシャキン </t>
    </rPh>
    <phoneticPr fontId="1"/>
  </si>
  <si>
    <t>旅費</t>
    <rPh sb="0" eb="2">
      <t xml:space="preserve">リョヒ </t>
    </rPh>
    <phoneticPr fontId="1"/>
  </si>
  <si>
    <t>他</t>
    <rPh sb="0" eb="1">
      <t xml:space="preserve">タ </t>
    </rPh>
    <phoneticPr fontId="1"/>
  </si>
  <si>
    <t>計</t>
    <rPh sb="0" eb="1">
      <t xml:space="preserve">ケイ </t>
    </rPh>
    <phoneticPr fontId="1"/>
  </si>
  <si>
    <t>本部事業</t>
    <rPh sb="0" eb="4">
      <t xml:space="preserve">ホンブジギョウ </t>
    </rPh>
    <phoneticPr fontId="1"/>
  </si>
  <si>
    <t>NRTC</t>
  </si>
  <si>
    <t>NRTC</t>
    <phoneticPr fontId="1"/>
  </si>
  <si>
    <t>総会</t>
    <rPh sb="0" eb="2">
      <t xml:space="preserve">ソウカイ </t>
    </rPh>
    <phoneticPr fontId="1"/>
  </si>
  <si>
    <t>開催日</t>
    <rPh sb="0" eb="3">
      <t xml:space="preserve">カイサイビ </t>
    </rPh>
    <phoneticPr fontId="1"/>
  </si>
  <si>
    <t>菊次　勉</t>
    <rPh sb="0" eb="1">
      <t>キク</t>
    </rPh>
    <phoneticPr fontId="1"/>
  </si>
  <si>
    <t>酒井岳大</t>
    <rPh sb="0" eb="1">
      <t>サカイ</t>
    </rPh>
    <phoneticPr fontId="1"/>
  </si>
  <si>
    <t>なし</t>
    <phoneticPr fontId="1"/>
  </si>
  <si>
    <t>実施概要（項目）</t>
    <rPh sb="0" eb="2">
      <t xml:space="preserve">ジッシナイヨウ </t>
    </rPh>
    <rPh sb="2" eb="4">
      <t xml:space="preserve">ガイヨウ </t>
    </rPh>
    <phoneticPr fontId="1"/>
  </si>
  <si>
    <t>年１回</t>
    <rPh sb="0" eb="1">
      <t xml:space="preserve">ネン </t>
    </rPh>
    <phoneticPr fontId="1"/>
  </si>
  <si>
    <t>４月上</t>
    <rPh sb="2" eb="3">
      <t xml:space="preserve">ウエ </t>
    </rPh>
    <phoneticPr fontId="1"/>
  </si>
  <si>
    <t>夜間開催／救済措置</t>
    <rPh sb="0" eb="4">
      <t xml:space="preserve">ヤカンカイサイ </t>
    </rPh>
    <rPh sb="5" eb="9">
      <t xml:space="preserve">キュウサイソチ キュウシンパンイン ゼンインサンカギム </t>
    </rPh>
    <phoneticPr fontId="1"/>
  </si>
  <si>
    <t>定例会&amp;CM</t>
    <rPh sb="0" eb="1">
      <t>テイレイカイ</t>
    </rPh>
    <phoneticPr fontId="1"/>
  </si>
  <si>
    <t>毎月</t>
    <rPh sb="0" eb="2">
      <t xml:space="preserve">マイツキ </t>
    </rPh>
    <phoneticPr fontId="1"/>
  </si>
  <si>
    <t>第1金曜日</t>
    <rPh sb="0" eb="1">
      <t xml:space="preserve">ダイ1キンヨウビ </t>
    </rPh>
    <phoneticPr fontId="1"/>
  </si>
  <si>
    <t>実施概要（項目）</t>
    <rPh sb="0" eb="4">
      <t xml:space="preserve">ジッシガイヨウ </t>
    </rPh>
    <phoneticPr fontId="1"/>
  </si>
  <si>
    <t>月例事業報告＆協議／委員会審議事項</t>
    <rPh sb="0" eb="4">
      <t xml:space="preserve">ゲツレイジギョウ </t>
    </rPh>
    <rPh sb="4" eb="6">
      <t xml:space="preserve">ホウコク＆ </t>
    </rPh>
    <rPh sb="7" eb="9">
      <t xml:space="preserve">キョウギ </t>
    </rPh>
    <rPh sb="10" eb="11">
      <t>イインカイ</t>
    </rPh>
    <rPh sb="15" eb="17">
      <t xml:space="preserve">ジコウ </t>
    </rPh>
    <phoneticPr fontId="1"/>
  </si>
  <si>
    <t>合同研修会</t>
    <rPh sb="0" eb="5">
      <t xml:space="preserve">ゴウドウケンシュウカイ </t>
    </rPh>
    <phoneticPr fontId="1"/>
  </si>
  <si>
    <t>年4回</t>
    <phoneticPr fontId="1"/>
  </si>
  <si>
    <t>対面</t>
    <rPh sb="0" eb="1">
      <t xml:space="preserve">タイメン </t>
    </rPh>
    <phoneticPr fontId="1"/>
  </si>
  <si>
    <t>大会開催地</t>
    <rPh sb="0" eb="5">
      <t xml:space="preserve">タイカイカイサイチ </t>
    </rPh>
    <phoneticPr fontId="1"/>
  </si>
  <si>
    <t>外部講師</t>
    <rPh sb="0" eb="4">
      <t xml:space="preserve">ガイブコウシ </t>
    </rPh>
    <phoneticPr fontId="1"/>
  </si>
  <si>
    <t>①高校総体②九州設定③高校選手権④高校新人</t>
    <rPh sb="1" eb="2">
      <t>コウコウソウタ</t>
    </rPh>
    <rPh sb="6" eb="8">
      <t xml:space="preserve">キュウシュウ </t>
    </rPh>
    <rPh sb="8" eb="10">
      <t xml:space="preserve">セッテイ </t>
    </rPh>
    <rPh sb="11" eb="16">
      <t xml:space="preserve">コウコウセンシュケン </t>
    </rPh>
    <rPh sb="17" eb="21">
      <t xml:space="preserve">コウコウシンジン </t>
    </rPh>
    <phoneticPr fontId="1"/>
  </si>
  <si>
    <t>12×5,000</t>
    <phoneticPr fontId="1"/>
  </si>
  <si>
    <t>借料</t>
    <rPh sb="0" eb="2">
      <t xml:space="preserve">シャクリョウ </t>
    </rPh>
    <phoneticPr fontId="1"/>
  </si>
  <si>
    <t>企画会議</t>
    <rPh sb="0" eb="1">
      <t>キカ</t>
    </rPh>
    <phoneticPr fontId="1"/>
  </si>
  <si>
    <t>毎月</t>
    <rPh sb="0" eb="1">
      <t xml:space="preserve">マイツキ </t>
    </rPh>
    <phoneticPr fontId="1"/>
  </si>
  <si>
    <t>15日</t>
    <rPh sb="2" eb="3">
      <t xml:space="preserve">ヒ </t>
    </rPh>
    <phoneticPr fontId="1"/>
  </si>
  <si>
    <t>現状説明／課題討論／意見聴取</t>
    <rPh sb="0" eb="4">
      <t xml:space="preserve">ゲンジョウセツメイ </t>
    </rPh>
    <rPh sb="5" eb="7">
      <t xml:space="preserve">カダイケントウ </t>
    </rPh>
    <rPh sb="7" eb="9">
      <t xml:space="preserve">トウロン </t>
    </rPh>
    <rPh sb="10" eb="14">
      <t xml:space="preserve">イケンチョウシュ </t>
    </rPh>
    <phoneticPr fontId="1"/>
  </si>
  <si>
    <t>納会（アウォーズ）</t>
    <rPh sb="0" eb="2">
      <t xml:space="preserve">ノウカイ </t>
    </rPh>
    <phoneticPr fontId="1"/>
  </si>
  <si>
    <t>3月</t>
    <phoneticPr fontId="1"/>
  </si>
  <si>
    <t>第2週土</t>
    <rPh sb="3" eb="4">
      <t xml:space="preserve">ド </t>
    </rPh>
    <phoneticPr fontId="1"/>
  </si>
  <si>
    <t>強化審判員・アカデミー受講者・インス出席義務</t>
    <rPh sb="0" eb="5">
      <t xml:space="preserve">キョウカシンパンイン </t>
    </rPh>
    <rPh sb="18" eb="22">
      <t xml:space="preserve">シュッセキギム </t>
    </rPh>
    <phoneticPr fontId="1"/>
  </si>
  <si>
    <t>年間反省＆次年度目標確認／表彰</t>
    <rPh sb="0" eb="1">
      <t xml:space="preserve">ネンカンハンセイ </t>
    </rPh>
    <rPh sb="5" eb="8">
      <t xml:space="preserve">ジネンド </t>
    </rPh>
    <rPh sb="8" eb="10">
      <t xml:space="preserve">モクヒョウ </t>
    </rPh>
    <rPh sb="10" eb="12">
      <t xml:space="preserve">カクニン </t>
    </rPh>
    <rPh sb="13" eb="15">
      <t xml:space="preserve">ヒョウショウ </t>
    </rPh>
    <phoneticPr fontId="1"/>
  </si>
  <si>
    <t>1×5,000</t>
    <phoneticPr fontId="1"/>
  </si>
  <si>
    <t>セクション　　　　ミーティング</t>
    <phoneticPr fontId="1"/>
  </si>
  <si>
    <t>下旬</t>
    <rPh sb="0" eb="2">
      <t xml:space="preserve">ゲジュン </t>
    </rPh>
    <phoneticPr fontId="1"/>
  </si>
  <si>
    <t>次年度事業計画の策定</t>
    <rPh sb="0" eb="3">
      <t xml:space="preserve">ジネンド </t>
    </rPh>
    <rPh sb="3" eb="7">
      <t xml:space="preserve">ジギョウケイカクノサクテイ </t>
    </rPh>
    <phoneticPr fontId="1"/>
  </si>
  <si>
    <t>3×3,000</t>
    <phoneticPr fontId="1"/>
  </si>
  <si>
    <t>レフェリング／アセスメント／合同研修会／講演</t>
    <rPh sb="14" eb="15">
      <t>ゴウドウ</t>
    </rPh>
    <rPh sb="20" eb="22">
      <t xml:space="preserve">コウエン </t>
    </rPh>
    <phoneticPr fontId="1"/>
  </si>
  <si>
    <t>審判員育成強化事業</t>
    <rPh sb="0" eb="1">
      <t>シンパンインイクセイキョウカ</t>
    </rPh>
    <phoneticPr fontId="1"/>
  </si>
  <si>
    <t>ブロック部会＆郡市委託事業</t>
    <rPh sb="7" eb="13">
      <t xml:space="preserve">グンシイタクジギョウ </t>
    </rPh>
    <phoneticPr fontId="1"/>
  </si>
  <si>
    <t>レフェリーアカデミー</t>
    <phoneticPr fontId="1"/>
  </si>
  <si>
    <t>相馬博之/本山勝也/入江眞郷/永谷真一/坂本宗杜/酒井岳大/濵松太一/福田幸則</t>
    <rPh sb="0" eb="1">
      <t>ソウマ</t>
    </rPh>
    <rPh sb="5" eb="6">
      <t>モトヤマ</t>
    </rPh>
    <rPh sb="10" eb="11">
      <t>イリエ</t>
    </rPh>
    <rPh sb="15" eb="16">
      <t>ナガタニ</t>
    </rPh>
    <rPh sb="20" eb="21">
      <t>サカモト</t>
    </rPh>
    <rPh sb="25" eb="26">
      <t>サカイ</t>
    </rPh>
    <rPh sb="30" eb="31">
      <t>ハマ</t>
    </rPh>
    <rPh sb="35" eb="36">
      <t>フクダ</t>
    </rPh>
    <phoneticPr fontId="1"/>
  </si>
  <si>
    <t>レフェリーマネジメント</t>
    <phoneticPr fontId="1"/>
  </si>
  <si>
    <t>松田敏彦/橋口仁一/八戸寿憲/福島健二/田川一弥/東彦一郎/酒井岳大/菊地芳彦/岡田　要/納屋貴樹/浦川昌代/馬場成美</t>
    <rPh sb="0" eb="1">
      <t>マツダ</t>
    </rPh>
    <rPh sb="5" eb="6">
      <t>ハシグチ</t>
    </rPh>
    <rPh sb="10" eb="12">
      <t xml:space="preserve">ヤエ </t>
    </rPh>
    <rPh sb="12" eb="14">
      <t>トシノリ</t>
    </rPh>
    <rPh sb="15" eb="19">
      <t xml:space="preserve">フクシマケンジ </t>
    </rPh>
    <rPh sb="20" eb="21">
      <t>タガワ</t>
    </rPh>
    <rPh sb="25" eb="26">
      <t>ヒガシ</t>
    </rPh>
    <rPh sb="30" eb="31">
      <t>サカイ</t>
    </rPh>
    <rPh sb="35" eb="39">
      <t xml:space="preserve">キクチヨシヒコ </t>
    </rPh>
    <rPh sb="40" eb="41">
      <t>オカダ</t>
    </rPh>
    <rPh sb="45" eb="47">
      <t xml:space="preserve">ナヤ </t>
    </rPh>
    <rPh sb="47" eb="49">
      <t xml:space="preserve">タカキ </t>
    </rPh>
    <rPh sb="50" eb="51">
      <t>ウラカワ</t>
    </rPh>
    <rPh sb="55" eb="59">
      <t xml:space="preserve">ババナルミ </t>
    </rPh>
    <phoneticPr fontId="1"/>
  </si>
  <si>
    <t>審判指導者トレセン</t>
    <rPh sb="0" eb="5">
      <t xml:space="preserve">シンパンシドウシャトレセン </t>
    </rPh>
    <phoneticPr fontId="1"/>
  </si>
  <si>
    <t>特別事業</t>
    <rPh sb="0" eb="4">
      <t xml:space="preserve">トクベツジギョウ </t>
    </rPh>
    <phoneticPr fontId="1"/>
  </si>
  <si>
    <t>女子育成</t>
    <rPh sb="0" eb="4">
      <t xml:space="preserve">ジョシイクセイ </t>
    </rPh>
    <phoneticPr fontId="1"/>
  </si>
  <si>
    <t>人材育成</t>
    <rPh sb="0" eb="4">
      <t xml:space="preserve">ジンザイイクセイ </t>
    </rPh>
    <phoneticPr fontId="1"/>
  </si>
  <si>
    <t>県外交流＆派遣</t>
    <rPh sb="0" eb="4">
      <t xml:space="preserve">ケンガイコウリュウ </t>
    </rPh>
    <rPh sb="5" eb="7">
      <t xml:space="preserve">ハケン </t>
    </rPh>
    <phoneticPr fontId="1"/>
  </si>
  <si>
    <t>NIST</t>
    <phoneticPr fontId="1"/>
  </si>
  <si>
    <t>土曜日</t>
    <rPh sb="0" eb="3">
      <t>ドヨウビ</t>
    </rPh>
    <phoneticPr fontId="1"/>
  </si>
  <si>
    <t>毎月1回</t>
    <rPh sb="0" eb="2">
      <t>マイツキ</t>
    </rPh>
    <rPh sb="3" eb="4">
      <t>カイ</t>
    </rPh>
    <phoneticPr fontId="1"/>
  </si>
  <si>
    <t>イントレ</t>
    <phoneticPr fontId="1"/>
  </si>
  <si>
    <t>アセッサー派遣</t>
    <rPh sb="5" eb="7">
      <t>ハケン</t>
    </rPh>
    <phoneticPr fontId="1"/>
  </si>
  <si>
    <t>なし</t>
    <phoneticPr fontId="1"/>
  </si>
  <si>
    <t>チーフインス輪番
外部？</t>
    <rPh sb="6" eb="8">
      <t>リンバン</t>
    </rPh>
    <rPh sb="9" eb="11">
      <t>ガイブ</t>
    </rPh>
    <phoneticPr fontId="1"/>
  </si>
  <si>
    <t>3000×12</t>
    <phoneticPr fontId="1"/>
  </si>
  <si>
    <t>2000×12×2</t>
    <phoneticPr fontId="1"/>
  </si>
  <si>
    <t>5000×8</t>
    <phoneticPr fontId="1"/>
  </si>
  <si>
    <t>スキルアップ研修（外部講師）グループ発表研修</t>
    <rPh sb="18" eb="20">
      <t>ハッピョウ</t>
    </rPh>
    <rPh sb="20" eb="22">
      <t>ケンシュウ</t>
    </rPh>
    <phoneticPr fontId="1"/>
  </si>
  <si>
    <t>月例研修報告/2級インス昇格準備研修</t>
    <rPh sb="0" eb="6">
      <t>ゲツレイケンシュウホウコク</t>
    </rPh>
    <phoneticPr fontId="1"/>
  </si>
  <si>
    <t>コーチミーティング
（NIST以外）</t>
    <rPh sb="15" eb="17">
      <t>イガイ</t>
    </rPh>
    <phoneticPr fontId="1"/>
  </si>
  <si>
    <t>岡田</t>
    <rPh sb="0" eb="2">
      <t>オカダ</t>
    </rPh>
    <phoneticPr fontId="1"/>
  </si>
  <si>
    <t>岡田</t>
    <rPh sb="0" eb="1">
      <t>オカダ</t>
    </rPh>
    <phoneticPr fontId="1"/>
  </si>
  <si>
    <t>6～8月</t>
    <rPh sb="3" eb="4">
      <t>ガツ</t>
    </rPh>
    <phoneticPr fontId="1"/>
  </si>
  <si>
    <t>第3土日</t>
    <rPh sb="0" eb="1">
      <t>ダイ</t>
    </rPh>
    <rPh sb="2" eb="4">
      <t>ドニチ</t>
    </rPh>
    <phoneticPr fontId="1"/>
  </si>
  <si>
    <t>山下
永田</t>
    <rPh sb="0" eb="2">
      <t>ヤマシタ</t>
    </rPh>
    <rPh sb="3" eb="5">
      <t>ナガタ</t>
    </rPh>
    <phoneticPr fontId="1"/>
  </si>
  <si>
    <t>太田
永田</t>
    <rPh sb="0" eb="2">
      <t>オオタ</t>
    </rPh>
    <rPh sb="3" eb="5">
      <t>ナガタ</t>
    </rPh>
    <phoneticPr fontId="1"/>
  </si>
  <si>
    <t>3000×8</t>
    <phoneticPr fontId="1"/>
  </si>
  <si>
    <t>2000×8×2</t>
    <phoneticPr fontId="1"/>
  </si>
  <si>
    <t>原田</t>
    <rPh sb="0" eb="2">
      <t>ハラダ</t>
    </rPh>
    <phoneticPr fontId="1"/>
  </si>
  <si>
    <t>対面
レポート</t>
    <rPh sb="0" eb="2">
      <t>タイメン</t>
    </rPh>
    <phoneticPr fontId="1"/>
  </si>
  <si>
    <t>年間</t>
    <rPh sb="0" eb="2">
      <t>ネンカン</t>
    </rPh>
    <phoneticPr fontId="1"/>
  </si>
  <si>
    <t>300試合</t>
    <rPh sb="3" eb="5">
      <t>シアイ</t>
    </rPh>
    <phoneticPr fontId="1"/>
  </si>
  <si>
    <t>チーフインストラクター</t>
    <phoneticPr fontId="1"/>
  </si>
  <si>
    <t>サブリーダー</t>
    <phoneticPr fontId="1"/>
  </si>
  <si>
    <t>年間3回</t>
    <rPh sb="3" eb="4">
      <t>カイ</t>
    </rPh>
    <phoneticPr fontId="1"/>
  </si>
  <si>
    <t>不定期</t>
    <rPh sb="0" eb="3">
      <t>フテイキ</t>
    </rPh>
    <phoneticPr fontId="1"/>
  </si>
  <si>
    <t>3000×3×4チーム</t>
    <phoneticPr fontId="1"/>
  </si>
  <si>
    <t>情報交換会企画（責任者）</t>
    <rPh sb="0" eb="5">
      <t>ジョウホウコウカンカイ</t>
    </rPh>
    <rPh sb="5" eb="7">
      <t>キカク</t>
    </rPh>
    <rPh sb="8" eb="11">
      <t>セキニンシャ</t>
    </rPh>
    <phoneticPr fontId="1"/>
  </si>
  <si>
    <t>情報交換会企画（補助者）</t>
    <rPh sb="8" eb="11">
      <t>ホジョシャ</t>
    </rPh>
    <phoneticPr fontId="1"/>
  </si>
  <si>
    <t>2000×3×4チーム</t>
    <phoneticPr fontId="1"/>
  </si>
  <si>
    <t>1500×8×３</t>
    <phoneticPr fontId="1"/>
  </si>
  <si>
    <t>派遣フェーズ打合せ/派遣フェーズ運営者謝金</t>
    <rPh sb="0" eb="2">
      <t>ハケン</t>
    </rPh>
    <rPh sb="6" eb="8">
      <t>ウチアワ</t>
    </rPh>
    <rPh sb="18" eb="21">
      <t>シャシャキン</t>
    </rPh>
    <phoneticPr fontId="1"/>
  </si>
  <si>
    <t>派遣フェーズ打合せ/派遣フェーズ運営者旅費</t>
    <rPh sb="0" eb="2">
      <t>ハケン</t>
    </rPh>
    <rPh sb="6" eb="8">
      <t>ウチアワ</t>
    </rPh>
    <rPh sb="19" eb="21">
      <t>リョヒ</t>
    </rPh>
    <phoneticPr fontId="1"/>
  </si>
  <si>
    <t>2000×８</t>
    <phoneticPr fontId="1"/>
  </si>
  <si>
    <t>各種リーグ及び県大会アセッサー諸謝金　アセッサー交通費</t>
    <rPh sb="0" eb="2">
      <t>カクシュ</t>
    </rPh>
    <rPh sb="5" eb="6">
      <t>オヨ</t>
    </rPh>
    <rPh sb="7" eb="10">
      <t>ケンタイカイ</t>
    </rPh>
    <rPh sb="15" eb="18">
      <t>ショシャキン</t>
    </rPh>
    <phoneticPr fontId="1"/>
  </si>
  <si>
    <t>5000×12</t>
    <phoneticPr fontId="1"/>
  </si>
  <si>
    <t>割当て主担当月額5000円</t>
    <rPh sb="0" eb="2">
      <t>ワリア</t>
    </rPh>
    <rPh sb="3" eb="4">
      <t>シュ</t>
    </rPh>
    <rPh sb="4" eb="6">
      <t>タントウ</t>
    </rPh>
    <rPh sb="6" eb="8">
      <t>ゲツガク</t>
    </rPh>
    <rPh sb="12" eb="13">
      <t>エン</t>
    </rPh>
    <phoneticPr fontId="1"/>
  </si>
  <si>
    <t>対面</t>
    <rPh sb="0" eb="2">
      <t>タイメン</t>
    </rPh>
    <phoneticPr fontId="1"/>
  </si>
  <si>
    <t>高月</t>
    <rPh sb="0" eb="2">
      <t>タカツキ</t>
    </rPh>
    <phoneticPr fontId="1"/>
  </si>
  <si>
    <t>松尾</t>
    <rPh sb="0" eb="2">
      <t>マツオ</t>
    </rPh>
    <phoneticPr fontId="1"/>
  </si>
  <si>
    <t>平尾</t>
    <rPh sb="0" eb="2">
      <t>ヒラオ</t>
    </rPh>
    <phoneticPr fontId="1"/>
  </si>
  <si>
    <t>太田
郡市審判長</t>
    <rPh sb="0" eb="2">
      <t>オオタ</t>
    </rPh>
    <rPh sb="3" eb="5">
      <t>グンシ</t>
    </rPh>
    <rPh sb="5" eb="8">
      <t>シンパンチョウ</t>
    </rPh>
    <phoneticPr fontId="1"/>
  </si>
  <si>
    <t>山田
郡市審判長</t>
    <rPh sb="0" eb="2">
      <t>ヤマダ</t>
    </rPh>
    <rPh sb="3" eb="5">
      <t>グンシ</t>
    </rPh>
    <rPh sb="5" eb="8">
      <t>シンパンチョウ</t>
    </rPh>
    <phoneticPr fontId="1"/>
  </si>
  <si>
    <t>3000×４</t>
    <phoneticPr fontId="1"/>
  </si>
  <si>
    <t>2000×4×２</t>
    <phoneticPr fontId="1"/>
  </si>
  <si>
    <t>1500×4×３</t>
    <phoneticPr fontId="1"/>
  </si>
  <si>
    <t>フォローアップ研修</t>
    <rPh sb="7" eb="9">
      <t>ケンシュウ</t>
    </rPh>
    <phoneticPr fontId="1"/>
  </si>
  <si>
    <t>廣田</t>
    <rPh sb="0" eb="2">
      <t>ヒロタ</t>
    </rPh>
    <phoneticPr fontId="1"/>
  </si>
  <si>
    <t>福田</t>
    <rPh sb="0" eb="2">
      <t>フクダ</t>
    </rPh>
    <phoneticPr fontId="1"/>
  </si>
  <si>
    <t>3000×2</t>
    <phoneticPr fontId="1"/>
  </si>
  <si>
    <t>2000×2</t>
    <phoneticPr fontId="1"/>
  </si>
  <si>
    <t>ユース副審研修</t>
    <rPh sb="3" eb="5">
      <t>フクシン</t>
    </rPh>
    <rPh sb="5" eb="7">
      <t>ケンシュウ</t>
    </rPh>
    <phoneticPr fontId="1"/>
  </si>
  <si>
    <t>福島</t>
    <rPh sb="0" eb="2">
      <t>フクシマ</t>
    </rPh>
    <phoneticPr fontId="1"/>
  </si>
  <si>
    <t>東・田川・岩橋</t>
    <rPh sb="0" eb="1">
      <t>ヒガシ</t>
    </rPh>
    <rPh sb="2" eb="4">
      <t>タガワ</t>
    </rPh>
    <rPh sb="5" eb="7">
      <t>イワハシ</t>
    </rPh>
    <phoneticPr fontId="1"/>
  </si>
  <si>
    <t>3000×4</t>
    <phoneticPr fontId="1"/>
  </si>
  <si>
    <t>2000×4</t>
    <phoneticPr fontId="1"/>
  </si>
  <si>
    <t>岡田　要/山下正剛/太田啓氏/永谷真一/井村聡道/永田隆行/相馬博之</t>
    <rPh sb="0" eb="1">
      <t>オカダ</t>
    </rPh>
    <rPh sb="5" eb="6">
      <t>ヤマシタ</t>
    </rPh>
    <rPh sb="10" eb="11">
      <t>オオタケ</t>
    </rPh>
    <rPh sb="15" eb="16">
      <t>ナガタ</t>
    </rPh>
    <rPh sb="20" eb="21">
      <t>イムラ</t>
    </rPh>
    <rPh sb="25" eb="26">
      <t>ナガタ</t>
    </rPh>
    <rPh sb="27" eb="29">
      <t xml:space="preserve">タカユキ </t>
    </rPh>
    <rPh sb="30" eb="31">
      <t>ソウマ</t>
    </rPh>
    <phoneticPr fontId="1"/>
  </si>
  <si>
    <t>特別事業ミーティング</t>
    <rPh sb="0" eb="4">
      <t xml:space="preserve">トクベツジギョウ </t>
    </rPh>
    <phoneticPr fontId="1"/>
  </si>
  <si>
    <t>フィジカル</t>
    <phoneticPr fontId="1"/>
  </si>
  <si>
    <t>NRST</t>
    <phoneticPr fontId="1"/>
  </si>
  <si>
    <t>最低２週</t>
    <rPh sb="0" eb="2">
      <t>サイテイ</t>
    </rPh>
    <rPh sb="3" eb="4">
      <t>シュウ</t>
    </rPh>
    <phoneticPr fontId="1"/>
  </si>
  <si>
    <t>メール等</t>
    <rPh sb="3" eb="4">
      <t>トウ</t>
    </rPh>
    <phoneticPr fontId="1"/>
  </si>
  <si>
    <t>松田</t>
    <rPh sb="0" eb="2">
      <t>マツダ</t>
    </rPh>
    <phoneticPr fontId="1"/>
  </si>
  <si>
    <t>橋口</t>
    <rPh sb="0" eb="2">
      <t>ハシグチ</t>
    </rPh>
    <phoneticPr fontId="1"/>
  </si>
  <si>
    <t>前を予定</t>
    <rPh sb="0" eb="1">
      <t>マエ</t>
    </rPh>
    <rPh sb="2" eb="4">
      <t>ヨテイ</t>
    </rPh>
    <phoneticPr fontId="1"/>
  </si>
  <si>
    <t>特別謝金</t>
    <rPh sb="0" eb="4">
      <t xml:space="preserve">トクベツシャキン </t>
    </rPh>
    <phoneticPr fontId="1"/>
  </si>
  <si>
    <t>委員長</t>
    <rPh sb="0" eb="3">
      <t xml:space="preserve">イインチョウ </t>
    </rPh>
    <phoneticPr fontId="1"/>
  </si>
  <si>
    <t>月末</t>
    <rPh sb="0" eb="2">
      <t xml:space="preserve">ゲツマツ </t>
    </rPh>
    <phoneticPr fontId="1"/>
  </si>
  <si>
    <t>特別謝金</t>
    <rPh sb="0" eb="1">
      <t>トクベツ</t>
    </rPh>
    <phoneticPr fontId="1"/>
  </si>
  <si>
    <t>会計担当</t>
    <rPh sb="0" eb="4">
      <t xml:space="preserve">カイケイタントウ </t>
    </rPh>
    <phoneticPr fontId="1"/>
  </si>
  <si>
    <t>月末</t>
    <rPh sb="0" eb="1">
      <t xml:space="preserve">ゲツアｍツ </t>
    </rPh>
    <phoneticPr fontId="1"/>
  </si>
  <si>
    <t>主たる担当者</t>
    <rPh sb="0" eb="1">
      <t xml:space="preserve">シュタルタントウシャ </t>
    </rPh>
    <phoneticPr fontId="1"/>
  </si>
  <si>
    <t>従たる担当者</t>
    <rPh sb="0" eb="1">
      <t xml:space="preserve">ジュウタルタントウシャ </t>
    </rPh>
    <phoneticPr fontId="1"/>
  </si>
  <si>
    <t>2,000*52</t>
    <phoneticPr fontId="1"/>
  </si>
  <si>
    <t>3,000*52</t>
    <phoneticPr fontId="1"/>
  </si>
  <si>
    <t>10,000*12</t>
    <phoneticPr fontId="1"/>
  </si>
  <si>
    <t>5,000*12</t>
    <phoneticPr fontId="1"/>
  </si>
  <si>
    <r>
      <t>3000×</t>
    </r>
    <r>
      <rPr>
        <sz val="9"/>
        <color theme="1"/>
        <rFont val="ＭＳ Ｐゴシック"/>
        <family val="2"/>
        <charset val="128"/>
      </rPr>
      <t>300試合</t>
    </r>
    <rPh sb="8" eb="10">
      <t>シアイ</t>
    </rPh>
    <phoneticPr fontId="1"/>
  </si>
  <si>
    <r>
      <t>1500×</t>
    </r>
    <r>
      <rPr>
        <sz val="9"/>
        <color theme="1"/>
        <rFont val="ＭＳ Ｐゴシック"/>
        <family val="2"/>
        <charset val="128"/>
      </rPr>
      <t>300試合</t>
    </r>
    <rPh sb="8" eb="10">
      <t>シアイ</t>
    </rPh>
    <phoneticPr fontId="1"/>
  </si>
  <si>
    <t>6/9</t>
    <phoneticPr fontId="1"/>
  </si>
  <si>
    <t>CAMP</t>
    <phoneticPr fontId="1"/>
  </si>
  <si>
    <t>4/7</t>
    <phoneticPr fontId="1"/>
  </si>
  <si>
    <t>各会場</t>
    <rPh sb="0" eb="1">
      <t xml:space="preserve">カクカイジョウ </t>
    </rPh>
    <phoneticPr fontId="1"/>
  </si>
  <si>
    <t>随時</t>
    <rPh sb="0" eb="2">
      <t xml:space="preserve">ズイジ </t>
    </rPh>
    <phoneticPr fontId="1"/>
  </si>
  <si>
    <t>選考</t>
    <rPh sb="0" eb="2">
      <t xml:space="preserve">センコウ </t>
    </rPh>
    <phoneticPr fontId="1"/>
  </si>
  <si>
    <t>内部講師</t>
    <rPh sb="0" eb="4">
      <t xml:space="preserve">ナイブコウシ </t>
    </rPh>
    <phoneticPr fontId="1"/>
  </si>
  <si>
    <t>5,000*9</t>
    <phoneticPr fontId="1"/>
  </si>
  <si>
    <t>5,000*6</t>
    <phoneticPr fontId="1"/>
  </si>
  <si>
    <t>3,000*4*10</t>
    <phoneticPr fontId="1"/>
  </si>
  <si>
    <t>1,450*4*10</t>
    <phoneticPr fontId="1"/>
  </si>
  <si>
    <t>5,000*4*5</t>
    <phoneticPr fontId="1"/>
  </si>
  <si>
    <t>1,450*4*5</t>
    <phoneticPr fontId="1"/>
  </si>
  <si>
    <t>5,000*2*2</t>
    <phoneticPr fontId="1"/>
  </si>
  <si>
    <t>1,500*4</t>
    <phoneticPr fontId="1"/>
  </si>
  <si>
    <t>5,000*9*3</t>
    <phoneticPr fontId="1"/>
  </si>
  <si>
    <t>審判派遣業務</t>
    <rPh sb="0" eb="2">
      <t>シンパン</t>
    </rPh>
    <rPh sb="2" eb="4">
      <t xml:space="preserve">ハケン </t>
    </rPh>
    <rPh sb="4" eb="6">
      <t xml:space="preserve">ワリアテギョウム </t>
    </rPh>
    <phoneticPr fontId="1"/>
  </si>
  <si>
    <t>コンプライアンス</t>
    <phoneticPr fontId="1"/>
  </si>
  <si>
    <t>成長戦略</t>
    <rPh sb="0" eb="4">
      <t xml:space="preserve">セイチョウセンリャク </t>
    </rPh>
    <phoneticPr fontId="1"/>
  </si>
  <si>
    <t>松田</t>
    <rPh sb="0" eb="1">
      <t xml:space="preserve">マツダ </t>
    </rPh>
    <phoneticPr fontId="1"/>
  </si>
  <si>
    <t>担当コーチ</t>
    <rPh sb="0" eb="2">
      <t xml:space="preserve">タントウコーチ </t>
    </rPh>
    <phoneticPr fontId="1"/>
  </si>
  <si>
    <t>3,000*5*2</t>
    <phoneticPr fontId="1"/>
  </si>
  <si>
    <t>1,450*5*2</t>
    <phoneticPr fontId="1"/>
  </si>
  <si>
    <t>松田</t>
    <rPh sb="0" eb="2">
      <t xml:space="preserve">マツダ </t>
    </rPh>
    <phoneticPr fontId="1"/>
  </si>
  <si>
    <t>橋口</t>
    <rPh sb="0" eb="1">
      <t xml:space="preserve">ハシグチ </t>
    </rPh>
    <phoneticPr fontId="1"/>
  </si>
  <si>
    <t>RMミーティング</t>
    <phoneticPr fontId="1"/>
  </si>
  <si>
    <t>事情聴取</t>
    <rPh sb="0" eb="4">
      <t xml:space="preserve">ジジョウチョウシュ </t>
    </rPh>
    <phoneticPr fontId="1"/>
  </si>
  <si>
    <t>県外強化派遣</t>
    <rPh sb="0" eb="6">
      <t xml:space="preserve">ケンガイハケン </t>
    </rPh>
    <phoneticPr fontId="1"/>
  </si>
  <si>
    <t>その他</t>
    <phoneticPr fontId="1"/>
  </si>
  <si>
    <t>15,000*20</t>
    <phoneticPr fontId="1"/>
  </si>
  <si>
    <t>（旅費＋宿泊費）</t>
    <rPh sb="4" eb="5">
      <t>シュクハキウッ</t>
    </rPh>
    <phoneticPr fontId="1"/>
  </si>
  <si>
    <t>15,000*10</t>
    <phoneticPr fontId="1"/>
  </si>
  <si>
    <t>本部</t>
    <rPh sb="0" eb="2">
      <t xml:space="preserve">ホンブ </t>
    </rPh>
    <phoneticPr fontId="1"/>
  </si>
  <si>
    <t>借料／他</t>
    <rPh sb="0" eb="2">
      <t xml:space="preserve">シャクリョウ・ </t>
    </rPh>
    <rPh sb="3" eb="4">
      <t xml:space="preserve">タ </t>
    </rPh>
    <phoneticPr fontId="1"/>
  </si>
  <si>
    <t>強化</t>
    <rPh sb="0" eb="2">
      <t xml:space="preserve">キョウカ </t>
    </rPh>
    <phoneticPr fontId="1"/>
  </si>
  <si>
    <t>郡市</t>
    <rPh sb="0" eb="2">
      <t xml:space="preserve">グンシ </t>
    </rPh>
    <phoneticPr fontId="1"/>
  </si>
  <si>
    <t>アカ</t>
    <phoneticPr fontId="1"/>
  </si>
  <si>
    <t>RM</t>
    <phoneticPr fontId="1"/>
  </si>
  <si>
    <t>指導者</t>
    <rPh sb="0" eb="3">
      <t xml:space="preserve">シドウシャ </t>
    </rPh>
    <phoneticPr fontId="1"/>
  </si>
  <si>
    <t>特別</t>
    <rPh sb="0" eb="2">
      <t xml:space="preserve">トクベツ </t>
    </rPh>
    <phoneticPr fontId="1"/>
  </si>
  <si>
    <t>フットサル</t>
    <phoneticPr fontId="1"/>
  </si>
  <si>
    <t>合計</t>
    <rPh sb="0" eb="2">
      <t xml:space="preserve">ゴウケイ </t>
    </rPh>
    <phoneticPr fontId="1"/>
  </si>
  <si>
    <t>年度方針の解説／2級審判員＆インス全員参加義務</t>
    <rPh sb="0" eb="4">
      <t xml:space="preserve">ネンドホウシンノカイセツ </t>
    </rPh>
    <rPh sb="5" eb="7">
      <t xml:space="preserve">カイセツ </t>
    </rPh>
    <phoneticPr fontId="1"/>
  </si>
  <si>
    <t>スキルアップ研修会</t>
    <rPh sb="6" eb="9">
      <t>ケンシュウカイ</t>
    </rPh>
    <phoneticPr fontId="1"/>
  </si>
  <si>
    <t>相馬</t>
    <rPh sb="0" eb="2">
      <t xml:space="preserve">ソウマ </t>
    </rPh>
    <phoneticPr fontId="1"/>
  </si>
  <si>
    <t>3,000*1</t>
    <phoneticPr fontId="1"/>
  </si>
  <si>
    <t>2,000*15</t>
    <phoneticPr fontId="1"/>
  </si>
  <si>
    <t>年15回</t>
    <rPh sb="0" eb="1">
      <t xml:space="preserve">ネン </t>
    </rPh>
    <phoneticPr fontId="1"/>
  </si>
  <si>
    <t>受講料聴取</t>
    <rPh sb="0" eb="3">
      <t xml:space="preserve">ジュコウリョウ </t>
    </rPh>
    <rPh sb="3" eb="4">
      <t>チョウ</t>
    </rPh>
    <phoneticPr fontId="1"/>
  </si>
  <si>
    <t>郡市審判長会議</t>
    <rPh sb="0" eb="1">
      <t>グンシ</t>
    </rPh>
    <phoneticPr fontId="1"/>
  </si>
  <si>
    <t>年</t>
    <rPh sb="0" eb="1">
      <t xml:space="preserve">ネン </t>
    </rPh>
    <phoneticPr fontId="1"/>
  </si>
  <si>
    <t>２回</t>
    <phoneticPr fontId="1"/>
  </si>
  <si>
    <t>９月／２月</t>
    <phoneticPr fontId="1"/>
  </si>
  <si>
    <t>松尾</t>
    <rPh sb="0" eb="1">
      <t xml:space="preserve">マツオ </t>
    </rPh>
    <phoneticPr fontId="1"/>
  </si>
  <si>
    <t>2,000*15*2</t>
    <phoneticPr fontId="1"/>
  </si>
  <si>
    <t>2,000*6*2</t>
    <phoneticPr fontId="1"/>
  </si>
  <si>
    <t>委員長／センター長／事業担当者</t>
    <rPh sb="0" eb="3">
      <t xml:space="preserve">イインチョウ・ </t>
    </rPh>
    <rPh sb="10" eb="15">
      <t xml:space="preserve">ジギョウタントウシャ </t>
    </rPh>
    <phoneticPr fontId="1"/>
  </si>
  <si>
    <t>メンター制</t>
    <phoneticPr fontId="1"/>
  </si>
  <si>
    <t>レフェリング</t>
    <phoneticPr fontId="1"/>
  </si>
  <si>
    <t>通年</t>
    <rPh sb="0" eb="2">
      <t xml:space="preserve">ツウネン </t>
    </rPh>
    <phoneticPr fontId="1"/>
  </si>
  <si>
    <t>Ｕ－１５・Ｕ－１８（２部）</t>
    <phoneticPr fontId="1"/>
  </si>
  <si>
    <t>ＮＡＣ</t>
    <phoneticPr fontId="1"/>
  </si>
  <si>
    <t>ＲＣ</t>
    <phoneticPr fontId="1"/>
  </si>
  <si>
    <t>4・6月</t>
    <rPh sb="3" eb="4">
      <t xml:space="preserve">ツキ </t>
    </rPh>
    <phoneticPr fontId="1"/>
  </si>
  <si>
    <t>リモート
各会場</t>
    <phoneticPr fontId="1"/>
  </si>
  <si>
    <t>四半期ごとにYO-YO、40mスプリントテスト</t>
    <rPh sb="0" eb="3">
      <t xml:space="preserve">シハンキゴトニ </t>
    </rPh>
    <phoneticPr fontId="1"/>
  </si>
  <si>
    <t>10・1月</t>
    <rPh sb="4" eb="5">
      <t xml:space="preserve">ツキ </t>
    </rPh>
    <phoneticPr fontId="1"/>
  </si>
  <si>
    <t>面談</t>
    <rPh sb="0" eb="2">
      <t xml:space="preserve">メンダン </t>
    </rPh>
    <phoneticPr fontId="1"/>
  </si>
  <si>
    <t>菊次　勉</t>
    <rPh sb="0" eb="2">
      <t xml:space="preserve">キクツギ </t>
    </rPh>
    <rPh sb="3" eb="4">
      <t xml:space="preserve">ツトム </t>
    </rPh>
    <phoneticPr fontId="1"/>
  </si>
  <si>
    <t>メンター</t>
    <phoneticPr fontId="1"/>
  </si>
  <si>
    <t>強化育成に準ずる。</t>
    <rPh sb="0" eb="2">
      <t xml:space="preserve">キョウカ </t>
    </rPh>
    <rPh sb="2" eb="4">
      <t xml:space="preserve">イクセイ </t>
    </rPh>
    <rPh sb="5" eb="6">
      <t xml:space="preserve">ジュンズル </t>
    </rPh>
    <phoneticPr fontId="1"/>
  </si>
  <si>
    <t>3X20,000</t>
    <phoneticPr fontId="1"/>
  </si>
  <si>
    <t xml:space="preserve"> 3X12,000</t>
    <phoneticPr fontId="1"/>
  </si>
  <si>
    <t>謝金</t>
    <rPh sb="0" eb="2">
      <t xml:space="preserve">シャキン </t>
    </rPh>
    <phoneticPr fontId="1"/>
  </si>
  <si>
    <t>月</t>
    <rPh sb="0" eb="1">
      <t xml:space="preserve">ツキ </t>
    </rPh>
    <phoneticPr fontId="1"/>
  </si>
  <si>
    <t>１回</t>
    <phoneticPr fontId="1"/>
  </si>
  <si>
    <t>イベント形式</t>
    <phoneticPr fontId="1"/>
  </si>
  <si>
    <t>毎回手法を変える（対象者に準ずる）</t>
    <rPh sb="0" eb="2">
      <t xml:space="preserve">マイカイ </t>
    </rPh>
    <rPh sb="2" eb="4">
      <t xml:space="preserve">シュホウヲカエル </t>
    </rPh>
    <phoneticPr fontId="1"/>
  </si>
  <si>
    <t>25×12×2,000</t>
    <phoneticPr fontId="1"/>
  </si>
  <si>
    <t>10×2,000</t>
    <phoneticPr fontId="1"/>
  </si>
  <si>
    <r>
      <rPr>
        <sz val="11"/>
        <color theme="1"/>
        <rFont val="HG丸ｺﾞｼｯｸM-PRO"/>
        <family val="3"/>
        <charset val="128"/>
      </rPr>
      <t>選考Ⅰ　　　　　　</t>
    </r>
    <rPh sb="0" eb="2">
      <t xml:space="preserve">センコウ </t>
    </rPh>
    <phoneticPr fontId="1"/>
  </si>
  <si>
    <r>
      <rPr>
        <sz val="11"/>
        <color theme="1"/>
        <rFont val="HG丸ｺﾞｼｯｸM-PRO"/>
        <family val="3"/>
        <charset val="128"/>
      </rPr>
      <t>毎月</t>
    </r>
    <rPh sb="0" eb="1">
      <t xml:space="preserve">マイツキ </t>
    </rPh>
    <phoneticPr fontId="1"/>
  </si>
  <si>
    <r>
      <rPr>
        <sz val="11"/>
        <color theme="1"/>
        <rFont val="HG丸ｺﾞｼｯｸM-PRO"/>
        <family val="3"/>
        <charset val="128"/>
      </rPr>
      <t>各会場</t>
    </r>
    <rPh sb="0" eb="3">
      <t>カクカイジョウ</t>
    </rPh>
    <phoneticPr fontId="1"/>
  </si>
  <si>
    <r>
      <rPr>
        <sz val="11"/>
        <color theme="1"/>
        <rFont val="HG丸ｺﾞｼｯｸM-PRO"/>
        <family val="3"/>
        <charset val="128"/>
      </rPr>
      <t>森田</t>
    </r>
    <rPh sb="0" eb="2">
      <t>モリタ</t>
    </rPh>
    <phoneticPr fontId="1"/>
  </si>
  <si>
    <r>
      <rPr>
        <sz val="11"/>
        <color theme="1"/>
        <rFont val="HG丸ｺﾞｼｯｸM-PRO"/>
        <family val="3"/>
        <charset val="128"/>
      </rPr>
      <t>浦川</t>
    </r>
    <rPh sb="0" eb="2">
      <t>ウラカワ</t>
    </rPh>
    <phoneticPr fontId="1"/>
  </si>
  <si>
    <r>
      <rPr>
        <sz val="9"/>
        <color theme="1"/>
        <rFont val="HG丸ｺﾞｼｯｸM-PRO"/>
        <family val="3"/>
        <charset val="128"/>
      </rPr>
      <t>・</t>
    </r>
    <r>
      <rPr>
        <sz val="9"/>
        <color theme="1"/>
        <rFont val="Calibri"/>
        <family val="2"/>
      </rPr>
      <t>Kyu2</t>
    </r>
    <r>
      <rPr>
        <sz val="9"/>
        <color theme="1"/>
        <rFont val="HG丸ｺﾞｼｯｸM-PRO"/>
        <family val="3"/>
        <charset val="128"/>
      </rPr>
      <t>選考：九州プリンス</t>
    </r>
    <r>
      <rPr>
        <sz val="9"/>
        <color theme="1"/>
        <rFont val="Calibri"/>
        <family val="2"/>
      </rPr>
      <t>/</t>
    </r>
    <r>
      <rPr>
        <sz val="9"/>
        <color theme="1"/>
        <rFont val="HG丸ｺﾞｼｯｸM-PRO"/>
        <family val="3"/>
        <charset val="128"/>
      </rPr>
      <t>九州大学リーグ
・次期カテゴリーの評価資料とする。
・コーチがチームを組み撮影を実施する。</t>
    </r>
    <rPh sb="5" eb="7">
      <t xml:space="preserve">センコウ </t>
    </rPh>
    <rPh sb="8" eb="10">
      <t>キュウシュウ</t>
    </rPh>
    <rPh sb="15" eb="19">
      <t xml:space="preserve">キュウシュウダイガク </t>
    </rPh>
    <rPh sb="24" eb="26">
      <t>ジキ</t>
    </rPh>
    <rPh sb="32" eb="34">
      <t>ヒョウカ</t>
    </rPh>
    <rPh sb="34" eb="36">
      <t>シリョウ</t>
    </rPh>
    <rPh sb="50" eb="51">
      <t>ク</t>
    </rPh>
    <rPh sb="52" eb="54">
      <t>サツエイ</t>
    </rPh>
    <rPh sb="55" eb="57">
      <t>ジッシ</t>
    </rPh>
    <phoneticPr fontId="1"/>
  </si>
  <si>
    <r>
      <rPr>
        <sz val="11"/>
        <color theme="1"/>
        <rFont val="HG丸ｺﾞｼｯｸM-PRO"/>
        <family val="3"/>
        <charset val="128"/>
      </rPr>
      <t>（レフェリング）</t>
    </r>
    <phoneticPr fontId="1"/>
  </si>
  <si>
    <r>
      <rPr>
        <sz val="11"/>
        <color theme="1"/>
        <rFont val="HG丸ｺﾞｼｯｸM-PRO"/>
        <family val="3"/>
        <charset val="128"/>
      </rPr>
      <t>随時</t>
    </r>
    <rPh sb="0" eb="2">
      <t xml:space="preserve">ズイジ </t>
    </rPh>
    <phoneticPr fontId="1"/>
  </si>
  <si>
    <r>
      <rPr>
        <sz val="11"/>
        <color theme="1"/>
        <rFont val="HG丸ｺﾞｼｯｸM-PRO"/>
        <family val="3"/>
        <charset val="128"/>
      </rPr>
      <t>選考Ⅱ　　　　　　</t>
    </r>
    <rPh sb="0" eb="2">
      <t xml:space="preserve">センコウ </t>
    </rPh>
    <phoneticPr fontId="1"/>
  </si>
  <si>
    <r>
      <rPr>
        <sz val="10"/>
        <color theme="1"/>
        <rFont val="HG丸ｺﾞｼｯｸM-PRO"/>
        <family val="3"/>
        <charset val="128"/>
      </rPr>
      <t>県北・県央・長崎＋</t>
    </r>
    <r>
      <rPr>
        <sz val="10"/>
        <color theme="1"/>
        <rFont val="Calibri"/>
        <family val="2"/>
      </rPr>
      <t>α</t>
    </r>
    <rPh sb="0" eb="2">
      <t>ケンホク</t>
    </rPh>
    <rPh sb="3" eb="5">
      <t>ケンオウ</t>
    </rPh>
    <rPh sb="6" eb="8">
      <t>ナガサキ</t>
    </rPh>
    <phoneticPr fontId="1"/>
  </si>
  <si>
    <r>
      <rPr>
        <sz val="11"/>
        <color theme="1"/>
        <rFont val="HG丸ｺﾞｼｯｸM-PRO"/>
        <family val="3"/>
        <charset val="128"/>
      </rPr>
      <t>相馬</t>
    </r>
    <rPh sb="0" eb="2">
      <t>ソウマ</t>
    </rPh>
    <phoneticPr fontId="1"/>
  </si>
  <si>
    <r>
      <rPr>
        <sz val="11"/>
        <color theme="1"/>
        <rFont val="HG丸ｺﾞｼｯｸM-PRO"/>
        <family val="3"/>
        <charset val="128"/>
      </rPr>
      <t>内田</t>
    </r>
    <rPh sb="0" eb="2">
      <t>ウチダ</t>
    </rPh>
    <phoneticPr fontId="1"/>
  </si>
  <si>
    <r>
      <rPr>
        <sz val="11"/>
        <color theme="1"/>
        <rFont val="HG丸ｺﾞｼｯｸM-PRO"/>
        <family val="3"/>
        <charset val="128"/>
      </rPr>
      <t>（フィジカル）</t>
    </r>
    <phoneticPr fontId="1"/>
  </si>
  <si>
    <r>
      <t>12/3</t>
    </r>
    <r>
      <rPr>
        <sz val="9"/>
        <color theme="1"/>
        <rFont val="HG丸ｺﾞｼｯｸM-PRO"/>
        <family val="2"/>
        <charset val="128"/>
      </rPr>
      <t>月</t>
    </r>
    <rPh sb="4" eb="5">
      <t xml:space="preserve">ガツ </t>
    </rPh>
    <phoneticPr fontId="1"/>
  </si>
  <si>
    <r>
      <rPr>
        <sz val="11"/>
        <color theme="1"/>
        <rFont val="HG丸ｺﾞｼｯｸM-PRO"/>
        <family val="3"/>
        <charset val="128"/>
      </rPr>
      <t>選考Ⅲ　　　　　　</t>
    </r>
    <rPh sb="0" eb="2">
      <t xml:space="preserve">センコウ </t>
    </rPh>
    <phoneticPr fontId="1"/>
  </si>
  <si>
    <r>
      <rPr>
        <sz val="11"/>
        <color theme="1"/>
        <rFont val="HG丸ｺﾞｼｯｸM-PRO"/>
        <family val="3"/>
        <charset val="128"/>
      </rPr>
      <t>リモート</t>
    </r>
    <phoneticPr fontId="1"/>
  </si>
  <si>
    <r>
      <rPr>
        <sz val="11"/>
        <color theme="1"/>
        <rFont val="HG丸ｺﾞｼｯｸM-PRO"/>
        <family val="3"/>
        <charset val="128"/>
      </rPr>
      <t>山口</t>
    </r>
    <rPh sb="0" eb="2">
      <t xml:space="preserve">ヤマグチ </t>
    </rPh>
    <phoneticPr fontId="1"/>
  </si>
  <si>
    <r>
      <rPr>
        <sz val="11"/>
        <color theme="1"/>
        <rFont val="HG丸ｺﾞｼｯｸM-PRO"/>
        <family val="3"/>
        <charset val="128"/>
      </rPr>
      <t>坂本</t>
    </r>
    <rPh sb="0" eb="2">
      <t xml:space="preserve">サカモト </t>
    </rPh>
    <phoneticPr fontId="1"/>
  </si>
  <si>
    <r>
      <rPr>
        <sz val="11"/>
        <color theme="1"/>
        <rFont val="HG丸ｺﾞｼｯｸM-PRO"/>
        <family val="3"/>
        <charset val="128"/>
      </rPr>
      <t>（競技規則）</t>
    </r>
    <rPh sb="1" eb="5">
      <t xml:space="preserve">キョウギキソク </t>
    </rPh>
    <phoneticPr fontId="1"/>
  </si>
  <si>
    <r>
      <rPr>
        <sz val="11"/>
        <color theme="1"/>
        <rFont val="HG丸ｺﾞｼｯｸM-PRO"/>
        <family val="3"/>
        <charset val="128"/>
      </rPr>
      <t>レフリング</t>
    </r>
    <phoneticPr fontId="1"/>
  </si>
  <si>
    <r>
      <rPr>
        <sz val="11"/>
        <color theme="1"/>
        <rFont val="HG丸ｺﾞｼｯｸM-PRO"/>
        <family val="3"/>
        <charset val="128"/>
      </rPr>
      <t>各会場</t>
    </r>
    <rPh sb="0" eb="1">
      <t xml:space="preserve">カクカイジョウ </t>
    </rPh>
    <phoneticPr fontId="1"/>
  </si>
  <si>
    <r>
      <rPr>
        <sz val="11"/>
        <color theme="1"/>
        <rFont val="HG丸ｺﾞｼｯｸM-PRO"/>
        <family val="3"/>
        <charset val="128"/>
      </rPr>
      <t>浦川　　　　　内田</t>
    </r>
    <rPh sb="0" eb="1">
      <t xml:space="preserve">ウラカワ </t>
    </rPh>
    <rPh sb="7" eb="9">
      <t xml:space="preserve">ウチダ </t>
    </rPh>
    <phoneticPr fontId="1"/>
  </si>
  <si>
    <r>
      <rPr>
        <sz val="9"/>
        <color theme="1"/>
        <rFont val="HG丸ｺﾞｼｯｸM-PRO"/>
        <family val="3"/>
        <charset val="128"/>
      </rPr>
      <t>２･３級審判員を割り当て、指導をしてもらう。
（県内の審判員及び</t>
    </r>
    <r>
      <rPr>
        <sz val="9"/>
        <color theme="1"/>
        <rFont val="Calibri"/>
        <family val="2"/>
      </rPr>
      <t>3</t>
    </r>
    <r>
      <rPr>
        <sz val="9"/>
        <color theme="1"/>
        <rFont val="HG丸ｺﾞｼｯｸM-PRO"/>
        <family val="3"/>
        <charset val="128"/>
      </rPr>
      <t>級セレクトを含む）</t>
    </r>
    <rPh sb="3" eb="4">
      <t>キュウ</t>
    </rPh>
    <rPh sb="4" eb="7">
      <t>シンパンイン</t>
    </rPh>
    <rPh sb="8" eb="9">
      <t>ワ</t>
    </rPh>
    <rPh sb="10" eb="11">
      <t>ア</t>
    </rPh>
    <rPh sb="13" eb="15">
      <t>シドウ</t>
    </rPh>
    <rPh sb="24" eb="26">
      <t>ケンナイ</t>
    </rPh>
    <rPh sb="27" eb="30">
      <t>シンパンイン</t>
    </rPh>
    <rPh sb="30" eb="31">
      <t>オヨ</t>
    </rPh>
    <rPh sb="33" eb="34">
      <t>キュウ</t>
    </rPh>
    <rPh sb="39" eb="40">
      <t>フク</t>
    </rPh>
    <phoneticPr fontId="1"/>
  </si>
  <si>
    <r>
      <rPr>
        <sz val="11"/>
        <color theme="1"/>
        <rFont val="HG丸ｺﾞｼｯｸM-PRO"/>
        <family val="3"/>
        <charset val="128"/>
      </rPr>
      <t>毎月</t>
    </r>
    <rPh sb="0" eb="2">
      <t xml:space="preserve">マイツキ </t>
    </rPh>
    <phoneticPr fontId="1"/>
  </si>
  <si>
    <r>
      <rPr>
        <sz val="11"/>
        <color theme="1"/>
        <rFont val="HG丸ｺﾞｼｯｸM-PRO"/>
        <family val="3"/>
        <charset val="128"/>
      </rPr>
      <t>浦川</t>
    </r>
    <rPh sb="0" eb="2">
      <t xml:space="preserve">ウラカワ </t>
    </rPh>
    <phoneticPr fontId="1"/>
  </si>
  <si>
    <r>
      <rPr>
        <sz val="11"/>
        <color theme="1"/>
        <rFont val="HG丸ｺﾞｼｯｸM-PRO"/>
        <family val="3"/>
        <charset val="128"/>
      </rPr>
      <t>三ツ溝</t>
    </r>
    <rPh sb="0" eb="1">
      <t xml:space="preserve">ミツミゾ </t>
    </rPh>
    <phoneticPr fontId="1"/>
  </si>
  <si>
    <r>
      <rPr>
        <sz val="11"/>
        <color theme="1"/>
        <rFont val="HG丸ｺﾞｼｯｸM-PRO"/>
        <family val="3"/>
        <charset val="128"/>
      </rPr>
      <t>内部講師</t>
    </r>
    <rPh sb="0" eb="4">
      <t xml:space="preserve">ナイブコウシ </t>
    </rPh>
    <phoneticPr fontId="1"/>
  </si>
  <si>
    <r>
      <rPr>
        <sz val="9"/>
        <color theme="1"/>
        <rFont val="HG丸ｺﾞｼｯｸM-PRO"/>
        <family val="3"/>
        <charset val="128"/>
      </rPr>
      <t>年間計画表による。</t>
    </r>
    <rPh sb="0" eb="2">
      <t>ネンカン</t>
    </rPh>
    <rPh sb="2" eb="4">
      <t>ケイカク</t>
    </rPh>
    <rPh sb="4" eb="5">
      <t>ヒョウ</t>
    </rPh>
    <phoneticPr fontId="1"/>
  </si>
  <si>
    <r>
      <t>1</t>
    </r>
    <r>
      <rPr>
        <sz val="11"/>
        <color theme="1"/>
        <rFont val="HG丸ｺﾞｼｯｸM-PRO"/>
        <family val="3"/>
        <charset val="128"/>
      </rPr>
      <t>回</t>
    </r>
    <phoneticPr fontId="1"/>
  </si>
  <si>
    <r>
      <rPr>
        <sz val="11"/>
        <color theme="1"/>
        <rFont val="HG丸ｺﾞｼｯｸM-PRO"/>
        <family val="3"/>
        <charset val="128"/>
      </rPr>
      <t>対面</t>
    </r>
    <rPh sb="0" eb="1">
      <t xml:space="preserve">タイメン </t>
    </rPh>
    <phoneticPr fontId="1"/>
  </si>
  <si>
    <r>
      <rPr>
        <sz val="11"/>
        <color theme="1"/>
        <rFont val="HG丸ｺﾞｼｯｸM-PRO"/>
        <family val="3"/>
        <charset val="128"/>
      </rPr>
      <t>外部講師</t>
    </r>
    <rPh sb="0" eb="4">
      <t xml:space="preserve">ガイブコウシ </t>
    </rPh>
    <phoneticPr fontId="1"/>
  </si>
  <si>
    <r>
      <rPr>
        <sz val="9"/>
        <color theme="1"/>
        <rFont val="HG丸ｺﾞｼｯｸM-PRO"/>
        <family val="3"/>
        <charset val="128"/>
      </rPr>
      <t>講義</t>
    </r>
    <r>
      <rPr>
        <sz val="9"/>
        <color theme="1"/>
        <rFont val="Calibri"/>
        <family val="2"/>
      </rPr>
      <t>&amp;</t>
    </r>
    <r>
      <rPr>
        <sz val="9"/>
        <color theme="1"/>
        <rFont val="HG丸ｺﾞｼｯｸM-PRO"/>
        <family val="3"/>
        <charset val="128"/>
      </rPr>
      <t>実習</t>
    </r>
    <rPh sb="0" eb="2">
      <t xml:space="preserve">コウギ </t>
    </rPh>
    <rPh sb="3" eb="5">
      <t xml:space="preserve">ジッシュウ </t>
    </rPh>
    <phoneticPr fontId="1"/>
  </si>
  <si>
    <r>
      <t>/2</t>
    </r>
    <r>
      <rPr>
        <sz val="11"/>
        <color theme="1"/>
        <rFont val="HG丸ｺﾞｼｯｸM-PRO"/>
        <family val="3"/>
        <charset val="128"/>
      </rPr>
      <t>月</t>
    </r>
    <rPh sb="2" eb="3">
      <t xml:space="preserve">ガツ </t>
    </rPh>
    <phoneticPr fontId="1"/>
  </si>
  <si>
    <r>
      <rPr>
        <sz val="11"/>
        <color theme="1"/>
        <rFont val="HG丸ｺﾞｼｯｸM-PRO"/>
        <family val="3"/>
        <charset val="128"/>
      </rPr>
      <t>県内</t>
    </r>
    <rPh sb="0" eb="1">
      <t xml:space="preserve">ケンナイ </t>
    </rPh>
    <phoneticPr fontId="1"/>
  </si>
  <si>
    <r>
      <rPr>
        <sz val="11"/>
        <color theme="1"/>
        <rFont val="HG丸ｺﾞｼｯｸM-PRO"/>
        <family val="3"/>
        <charset val="128"/>
      </rPr>
      <t>面談</t>
    </r>
    <rPh sb="0" eb="2">
      <t>メンダン</t>
    </rPh>
    <phoneticPr fontId="1"/>
  </si>
  <si>
    <r>
      <rPr>
        <sz val="11"/>
        <color theme="1"/>
        <rFont val="HG丸ｺﾞｼｯｸM-PRO"/>
        <family val="3"/>
        <charset val="128"/>
      </rPr>
      <t>年</t>
    </r>
    <rPh sb="0" eb="1">
      <t>ネン</t>
    </rPh>
    <phoneticPr fontId="1"/>
  </si>
  <si>
    <r>
      <rPr>
        <sz val="11"/>
        <color theme="1"/>
        <rFont val="HG丸ｺﾞｼｯｸM-PRO"/>
        <family val="3"/>
        <charset val="128"/>
      </rPr>
      <t>コーチ</t>
    </r>
    <phoneticPr fontId="1"/>
  </si>
  <si>
    <r>
      <rPr>
        <sz val="9"/>
        <color theme="1"/>
        <rFont val="HG丸ｺﾞｼｯｸM-PRO"/>
        <family val="3"/>
        <charset val="128"/>
      </rPr>
      <t>コーチとリモート（</t>
    </r>
    <r>
      <rPr>
        <sz val="9"/>
        <color theme="1"/>
        <rFont val="Calibri"/>
        <family val="2"/>
      </rPr>
      <t>6</t>
    </r>
    <r>
      <rPr>
        <sz val="9"/>
        <color theme="1"/>
        <rFont val="HG丸ｺﾞｼｯｸM-PRO"/>
        <family val="3"/>
        <charset val="128"/>
      </rPr>
      <t>月、</t>
    </r>
    <r>
      <rPr>
        <sz val="9"/>
        <color theme="1"/>
        <rFont val="Calibri"/>
        <family val="2"/>
      </rPr>
      <t>9</t>
    </r>
    <r>
      <rPr>
        <sz val="9"/>
        <color theme="1"/>
        <rFont val="HG丸ｺﾞｼｯｸM-PRO"/>
        <family val="3"/>
        <charset val="128"/>
      </rPr>
      <t>月、</t>
    </r>
    <r>
      <rPr>
        <sz val="9"/>
        <color theme="1"/>
        <rFont val="Calibri"/>
        <family val="2"/>
      </rPr>
      <t>1</t>
    </r>
    <r>
      <rPr>
        <sz val="9"/>
        <color theme="1"/>
        <rFont val="HG丸ｺﾞｼｯｸM-PRO"/>
        <family val="3"/>
        <charset val="128"/>
      </rPr>
      <t>月、</t>
    </r>
    <r>
      <rPr>
        <sz val="9"/>
        <color theme="1"/>
        <rFont val="Calibri"/>
        <family val="2"/>
      </rPr>
      <t>3</t>
    </r>
    <r>
      <rPr>
        <sz val="9"/>
        <color theme="1"/>
        <rFont val="HG丸ｺﾞｼｯｸM-PRO"/>
        <family val="3"/>
        <charset val="128"/>
      </rPr>
      <t>月）
センター長と対面にて（</t>
    </r>
    <r>
      <rPr>
        <sz val="9"/>
        <color theme="1"/>
        <rFont val="Calibri"/>
        <family val="2"/>
      </rPr>
      <t>4,7,10,1</t>
    </r>
    <r>
      <rPr>
        <sz val="9"/>
        <color theme="1"/>
        <rFont val="HG丸ｺﾞｼｯｸM-PRO"/>
        <family val="3"/>
        <charset val="128"/>
      </rPr>
      <t>月）</t>
    </r>
    <rPh sb="10" eb="11">
      <t>ガツ</t>
    </rPh>
    <rPh sb="13" eb="14">
      <t>ガツ</t>
    </rPh>
    <rPh sb="16" eb="17">
      <t>ガツ</t>
    </rPh>
    <rPh sb="19" eb="20">
      <t>ガツ</t>
    </rPh>
    <rPh sb="26" eb="27">
      <t>チョウ</t>
    </rPh>
    <rPh sb="28" eb="30">
      <t>タイメン</t>
    </rPh>
    <rPh sb="41" eb="42">
      <t>ガツ</t>
    </rPh>
    <phoneticPr fontId="1"/>
  </si>
  <si>
    <r>
      <t>8</t>
    </r>
    <r>
      <rPr>
        <sz val="11"/>
        <color theme="1"/>
        <rFont val="HG丸ｺﾞｼｯｸM-PRO"/>
        <family val="3"/>
        <charset val="128"/>
      </rPr>
      <t>回</t>
    </r>
    <phoneticPr fontId="1"/>
  </si>
  <si>
    <r>
      <rPr>
        <sz val="11"/>
        <color theme="1"/>
        <rFont val="HG丸ｺﾞｼｯｸM-PRO"/>
        <family val="3"/>
        <charset val="128"/>
      </rPr>
      <t>対面（各地）</t>
    </r>
    <rPh sb="0" eb="2">
      <t xml:space="preserve">タイメン </t>
    </rPh>
    <rPh sb="2" eb="3">
      <t xml:space="preserve">（カクチ） </t>
    </rPh>
    <phoneticPr fontId="1"/>
  </si>
  <si>
    <r>
      <rPr>
        <sz val="11"/>
        <color theme="1"/>
        <rFont val="HG丸ｺﾞｼｯｸM-PRO"/>
        <family val="3"/>
        <charset val="128"/>
      </rPr>
      <t>菊次</t>
    </r>
    <rPh sb="0" eb="2">
      <t xml:space="preserve">キクツギ </t>
    </rPh>
    <phoneticPr fontId="1"/>
  </si>
  <si>
    <t>1450×8×3</t>
    <phoneticPr fontId="1"/>
  </si>
  <si>
    <t>1450×2×2</t>
    <phoneticPr fontId="1"/>
  </si>
  <si>
    <t>1450×4×2</t>
    <phoneticPr fontId="1"/>
  </si>
  <si>
    <t>３回</t>
    <phoneticPr fontId="1"/>
  </si>
  <si>
    <t>5,000*3</t>
    <phoneticPr fontId="1"/>
  </si>
  <si>
    <t>50,000*3</t>
    <phoneticPr fontId="1"/>
  </si>
  <si>
    <t>1,450*6</t>
    <phoneticPr fontId="1"/>
  </si>
  <si>
    <t>5,000*3*2</t>
    <phoneticPr fontId="1"/>
  </si>
  <si>
    <t>3回/年</t>
    <rPh sb="3" eb="4">
      <t xml:space="preserve">ネン </t>
    </rPh>
    <phoneticPr fontId="1"/>
  </si>
  <si>
    <t>3,000*3*5</t>
    <phoneticPr fontId="1"/>
  </si>
  <si>
    <t>3,000*4*5</t>
    <phoneticPr fontId="1"/>
  </si>
  <si>
    <t>50,000*1</t>
    <phoneticPr fontId="1"/>
  </si>
  <si>
    <t>３級昇級試験（臨時）／２級昇格判定資料</t>
    <rPh sb="2" eb="6">
      <t xml:space="preserve">ショウキュウシケン </t>
    </rPh>
    <rPh sb="7" eb="9">
      <t xml:space="preserve">リンジ </t>
    </rPh>
    <rPh sb="15" eb="19">
      <t xml:space="preserve">ハンテイシリョウ </t>
    </rPh>
    <phoneticPr fontId="1"/>
  </si>
  <si>
    <t>強化と同時開催／２級昇格判定資料</t>
    <rPh sb="0" eb="1">
      <t xml:space="preserve">キョウカトドウジカイサイ </t>
    </rPh>
    <rPh sb="12" eb="14">
      <t xml:space="preserve">ハンテイ </t>
    </rPh>
    <rPh sb="14" eb="16">
      <t xml:space="preserve">シリョウ </t>
    </rPh>
    <phoneticPr fontId="1"/>
  </si>
  <si>
    <t>研修講座スケジュールによる</t>
    <rPh sb="0" eb="4">
      <t>ケンシュウコウザ</t>
    </rPh>
    <phoneticPr fontId="1"/>
  </si>
  <si>
    <t>２級昇格判定資料の作成ミーティング</t>
    <rPh sb="2" eb="4">
      <t xml:space="preserve">２キュウショウカクケンシュウ </t>
    </rPh>
    <rPh sb="4" eb="8">
      <t xml:space="preserve">ハンテイシリョウ </t>
    </rPh>
    <rPh sb="9" eb="11">
      <t xml:space="preserve">サクセイ </t>
    </rPh>
    <phoneticPr fontId="1"/>
  </si>
  <si>
    <t>外部＆内部講師</t>
    <rPh sb="0" eb="2">
      <t xml:space="preserve">ガイブ＆ナイブ </t>
    </rPh>
    <rPh sb="5" eb="7">
      <t xml:space="preserve">コウシ </t>
    </rPh>
    <phoneticPr fontId="1"/>
  </si>
  <si>
    <t>競技規則テスト＆演習</t>
    <rPh sb="0" eb="1">
      <t>キョウギキ</t>
    </rPh>
    <rPh sb="8" eb="10">
      <t xml:space="preserve">エンシュウ </t>
    </rPh>
    <phoneticPr fontId="1"/>
  </si>
  <si>
    <t>年２回</t>
    <rPh sb="0" eb="1">
      <t xml:space="preserve">ネン２カイ </t>
    </rPh>
    <phoneticPr fontId="1"/>
  </si>
  <si>
    <t>年５回</t>
    <rPh sb="0" eb="1">
      <t xml:space="preserve">ネン５カイ </t>
    </rPh>
    <phoneticPr fontId="1"/>
  </si>
  <si>
    <t>本山勝也</t>
    <rPh sb="0" eb="2">
      <t xml:space="preserve">モトヤマ </t>
    </rPh>
    <rPh sb="2" eb="4">
      <t xml:space="preserve">カツヤ </t>
    </rPh>
    <phoneticPr fontId="1"/>
  </si>
  <si>
    <t>福田幸則</t>
    <rPh sb="0" eb="2">
      <t xml:space="preserve">フクダ </t>
    </rPh>
    <rPh sb="2" eb="4">
      <t xml:space="preserve">ユキノリ </t>
    </rPh>
    <phoneticPr fontId="1"/>
  </si>
  <si>
    <t>坂本宗杜</t>
    <rPh sb="0" eb="2">
      <t>サカモト</t>
    </rPh>
    <rPh sb="2" eb="4">
      <t>シュウト</t>
    </rPh>
    <phoneticPr fontId="1"/>
  </si>
  <si>
    <t>永谷真一</t>
    <rPh sb="0" eb="2">
      <t>ナガタニ</t>
    </rPh>
    <rPh sb="2" eb="4">
      <t>シンイチ</t>
    </rPh>
    <phoneticPr fontId="1"/>
  </si>
  <si>
    <t>酒井岳大</t>
    <rPh sb="0" eb="2">
      <t xml:space="preserve">サカイ </t>
    </rPh>
    <rPh sb="2" eb="4">
      <t xml:space="preserve">タケヒロ </t>
    </rPh>
    <phoneticPr fontId="1"/>
  </si>
  <si>
    <t>濱松太一</t>
    <rPh sb="0" eb="2">
      <t xml:space="preserve">ハママツ </t>
    </rPh>
    <rPh sb="2" eb="4">
      <t xml:space="preserve">タイチ </t>
    </rPh>
    <phoneticPr fontId="1"/>
  </si>
  <si>
    <t>相馬博之</t>
    <rPh sb="0" eb="2">
      <t>ソウマ</t>
    </rPh>
    <rPh sb="2" eb="4">
      <t>ヒロユキ</t>
    </rPh>
    <phoneticPr fontId="1"/>
  </si>
  <si>
    <t>内田新太</t>
    <rPh sb="0" eb="2">
      <t xml:space="preserve">ウチダ </t>
    </rPh>
    <rPh sb="2" eb="4">
      <t xml:space="preserve">アラタ </t>
    </rPh>
    <phoneticPr fontId="1"/>
  </si>
  <si>
    <t>対面＆リモート</t>
    <rPh sb="0" eb="2">
      <t xml:space="preserve">タイメン＆リモート </t>
    </rPh>
    <phoneticPr fontId="1"/>
  </si>
  <si>
    <t>対面（４地区）</t>
    <rPh sb="0" eb="2">
      <t xml:space="preserve">タイメン </t>
    </rPh>
    <phoneticPr fontId="1"/>
  </si>
  <si>
    <t>４回</t>
    <phoneticPr fontId="1"/>
  </si>
  <si>
    <t>対面</t>
    <rPh sb="0" eb="2">
      <t xml:space="preserve">タイメン </t>
    </rPh>
    <phoneticPr fontId="1"/>
  </si>
  <si>
    <t>4~11月</t>
    <phoneticPr fontId="1"/>
  </si>
  <si>
    <t>月２回</t>
    <phoneticPr fontId="1"/>
  </si>
  <si>
    <t>年１回</t>
    <rPh sb="0" eb="1">
      <t xml:space="preserve">ネン１カイ </t>
    </rPh>
    <phoneticPr fontId="1"/>
  </si>
  <si>
    <t>？月</t>
    <phoneticPr fontId="1"/>
  </si>
  <si>
    <t>九州オープニング研修／九州国体研修を含む</t>
    <rPh sb="0" eb="2">
      <t xml:space="preserve">キュウシュウ </t>
    </rPh>
    <rPh sb="8" eb="10">
      <t xml:space="preserve">ケンシュウ </t>
    </rPh>
    <rPh sb="11" eb="15">
      <t xml:space="preserve">キュウシュウコクタイ </t>
    </rPh>
    <rPh sb="15" eb="17">
      <t xml:space="preserve">ケンシュウヲフクム </t>
    </rPh>
    <phoneticPr fontId="1"/>
  </si>
  <si>
    <t>審判員・インストラクターのゲーム派遣</t>
    <rPh sb="0" eb="3">
      <t xml:space="preserve">シンパンインノ </t>
    </rPh>
    <rPh sb="16" eb="18">
      <t xml:space="preserve">ハケン </t>
    </rPh>
    <phoneticPr fontId="1"/>
  </si>
  <si>
    <t>収入</t>
    <rPh sb="0" eb="2">
      <t xml:space="preserve">シュウニュウ </t>
    </rPh>
    <phoneticPr fontId="1"/>
  </si>
  <si>
    <t>３級昇格</t>
    <phoneticPr fontId="1"/>
  </si>
  <si>
    <t>委員会費</t>
    <rPh sb="0" eb="4">
      <t xml:space="preserve">イインカイヒ </t>
    </rPh>
    <phoneticPr fontId="1"/>
  </si>
  <si>
    <t>①</t>
    <phoneticPr fontId="1"/>
  </si>
  <si>
    <t>②</t>
    <phoneticPr fontId="1"/>
  </si>
  <si>
    <t>支出</t>
    <rPh sb="0" eb="2">
      <t xml:space="preserve">シシュツ </t>
    </rPh>
    <phoneticPr fontId="1"/>
  </si>
  <si>
    <t>47補助金</t>
    <rPh sb="2" eb="5">
      <t xml:space="preserve">ホジョキン </t>
    </rPh>
    <phoneticPr fontId="1"/>
  </si>
  <si>
    <t>強化＆アカ</t>
    <rPh sb="0" eb="2">
      <t xml:space="preserve">キョウカ＆ </t>
    </rPh>
    <phoneticPr fontId="1"/>
  </si>
  <si>
    <t>300,000ー200,000（2021委員長行動費）</t>
    <rPh sb="23" eb="26">
      <t xml:space="preserve">コウドウヒ </t>
    </rPh>
    <phoneticPr fontId="1"/>
  </si>
  <si>
    <t>②ー①</t>
    <phoneticPr fontId="1"/>
  </si>
  <si>
    <t>３/４級更新講習</t>
    <rPh sb="3" eb="4">
      <t>キュウ</t>
    </rPh>
    <rPh sb="4" eb="6">
      <t>コウシン</t>
    </rPh>
    <rPh sb="6" eb="8">
      <t>コウシュウ</t>
    </rPh>
    <phoneticPr fontId="1"/>
  </si>
  <si>
    <t>３級昇格</t>
    <rPh sb="1" eb="4">
      <t>キュウショウカク</t>
    </rPh>
    <phoneticPr fontId="1"/>
  </si>
  <si>
    <t>４級認定講習</t>
    <rPh sb="1" eb="4">
      <t>キュウニンテイ</t>
    </rPh>
    <rPh sb="4" eb="6">
      <t>コウシュウ</t>
    </rPh>
    <phoneticPr fontId="1"/>
  </si>
  <si>
    <t>新３級取得者</t>
    <rPh sb="2" eb="6">
      <t xml:space="preserve">シン３キュウシュトクシャ </t>
    </rPh>
    <phoneticPr fontId="1"/>
  </si>
  <si>
    <t>旧出前講座・旧キャラバンの合同版</t>
    <rPh sb="0" eb="1">
      <t>㊡</t>
    </rPh>
    <rPh sb="1" eb="5">
      <t xml:space="preserve">デマエコウザ </t>
    </rPh>
    <rPh sb="6" eb="7">
      <t xml:space="preserve">キュウ </t>
    </rPh>
    <rPh sb="13" eb="16">
      <t xml:space="preserve">ゴウドウバン </t>
    </rPh>
    <phoneticPr fontId="1"/>
  </si>
  <si>
    <t>８地区</t>
    <rPh sb="0" eb="1">
      <t>８</t>
    </rPh>
    <rPh sb="1" eb="2">
      <t xml:space="preserve">チク </t>
    </rPh>
    <phoneticPr fontId="1"/>
  </si>
  <si>
    <t>未定</t>
    <rPh sb="0" eb="2">
      <t xml:space="preserve">ミテイ </t>
    </rPh>
    <phoneticPr fontId="1"/>
  </si>
  <si>
    <t>２級審判員</t>
    <phoneticPr fontId="1"/>
  </si>
  <si>
    <t>菊次　勉／山口茂久／原田雄次／本山勝也／酒井岳大／川原　淳</t>
    <rPh sb="0" eb="1">
      <t>キクツギ</t>
    </rPh>
    <rPh sb="5" eb="9">
      <t xml:space="preserve">ヤマグチシゲヒサ </t>
    </rPh>
    <rPh sb="10" eb="14">
      <t xml:space="preserve">ハラダユウジ </t>
    </rPh>
    <rPh sb="15" eb="16">
      <t>モトヤマ</t>
    </rPh>
    <rPh sb="20" eb="21">
      <t>サカイ</t>
    </rPh>
    <rPh sb="25" eb="26">
      <t>カワハラ</t>
    </rPh>
    <phoneticPr fontId="1"/>
  </si>
  <si>
    <t>森田周二/浦川昌代/ 三ツ溝勝之/相馬博之/本山勝也/内田新太/濵松太一／岩永拓実</t>
    <rPh sb="0" eb="1">
      <t>モリタ</t>
    </rPh>
    <rPh sb="5" eb="6">
      <t>ウラ</t>
    </rPh>
    <rPh sb="11" eb="12">
      <t>ミツミゾ</t>
    </rPh>
    <rPh sb="17" eb="18">
      <t>ソウマ</t>
    </rPh>
    <rPh sb="22" eb="23">
      <t>モトヤ</t>
    </rPh>
    <rPh sb="27" eb="28">
      <t>ウチダ</t>
    </rPh>
    <rPh sb="32" eb="33">
      <t>ハマ</t>
    </rPh>
    <rPh sb="37" eb="41">
      <t xml:space="preserve">イワナガタクミ </t>
    </rPh>
    <phoneticPr fontId="1"/>
  </si>
  <si>
    <t>岡田　要/松尾　学/太田啓氏/山田秀信/高月和彦/平尾太美也/福島健二/田川一弥/東彦一郎/岩橋宗広／宮田透真</t>
    <rPh sb="0" eb="1">
      <t>オカダ</t>
    </rPh>
    <rPh sb="5" eb="9">
      <t xml:space="preserve">マツオマナブ </t>
    </rPh>
    <rPh sb="10" eb="11">
      <t>オオタ</t>
    </rPh>
    <rPh sb="15" eb="16">
      <t>ヤマダ</t>
    </rPh>
    <rPh sb="20" eb="21">
      <t>タカツキ</t>
    </rPh>
    <rPh sb="25" eb="30">
      <t xml:space="preserve">ヒラオタミヤ </t>
    </rPh>
    <rPh sb="31" eb="35">
      <t xml:space="preserve">フクシマケンジ </t>
    </rPh>
    <rPh sb="36" eb="37">
      <t>タガワ</t>
    </rPh>
    <rPh sb="38" eb="40">
      <t xml:space="preserve">カズヤ </t>
    </rPh>
    <rPh sb="41" eb="45">
      <t xml:space="preserve">ヒガシヒコピチロウ </t>
    </rPh>
    <rPh sb="46" eb="50">
      <t xml:space="preserve">イワハシムネヒロ </t>
    </rPh>
    <rPh sb="51" eb="52">
      <t>ミヤタ</t>
    </rPh>
    <phoneticPr fontId="1"/>
  </si>
  <si>
    <t>菊次　勉／山口茂久／原田雄次／本山勝也／酒井岳大／川原　淳／上野睦未</t>
    <rPh sb="0" eb="1">
      <t>キクツギ</t>
    </rPh>
    <rPh sb="5" eb="9">
      <t xml:space="preserve">ヤマグチシゲヒサ </t>
    </rPh>
    <rPh sb="10" eb="14">
      <t xml:space="preserve">ハラダユウジ </t>
    </rPh>
    <rPh sb="15" eb="16">
      <t>モトヤマ</t>
    </rPh>
    <rPh sb="20" eb="21">
      <t>サカイ</t>
    </rPh>
    <rPh sb="25" eb="26">
      <t>クァハラ</t>
    </rPh>
    <rPh sb="28" eb="29">
      <t xml:space="preserve">ジュン </t>
    </rPh>
    <rPh sb="30" eb="34">
      <t xml:space="preserve">ウエノムツミ </t>
    </rPh>
    <phoneticPr fontId="1"/>
  </si>
  <si>
    <t>登録費（競技規則等）徴収</t>
    <rPh sb="0" eb="3">
      <t xml:space="preserve">トウロクヒ </t>
    </rPh>
    <rPh sb="10" eb="12">
      <t xml:space="preserve">チョウシュウ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</si>
</sst>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 Light"/>
      <family val="2"/>
    </font>
    <font>
      <sz val="12"/>
      <color theme="1"/>
      <name val="メイリオ ボールド イタリック"/>
      <family val="3"/>
      <charset val="128"/>
    </font>
    <font>
      <sz val="12"/>
      <color theme="1"/>
      <name val="メイリオ ボールド イタリック"/>
      <charset val="128"/>
    </font>
    <font>
      <sz val="14"/>
      <color theme="1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 Light"/>
      <family val="2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HG丸ｺﾞｼｯｸM-PRO"/>
      <family val="2"/>
      <charset val="128"/>
    </font>
    <font>
      <sz val="10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Calibri"/>
      <family val="2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3" fontId="3" fillId="0" borderId="0" xfId="0" applyNumberFormat="1" applyFont="1">
      <alignment vertical="center"/>
    </xf>
    <xf numFmtId="41" fontId="3" fillId="0" borderId="0" xfId="0" applyNumberFormat="1" applyFont="1">
      <alignment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41" fontId="0" fillId="0" borderId="0" xfId="0" applyNumberFormat="1">
      <alignment vertical="center"/>
    </xf>
    <xf numFmtId="41" fontId="0" fillId="0" borderId="4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13" xfId="0" applyNumberFormat="1" applyBorder="1">
      <alignment vertical="center"/>
    </xf>
    <xf numFmtId="41" fontId="0" fillId="0" borderId="11" xfId="0" applyNumberFormat="1" applyBorder="1">
      <alignment vertical="center"/>
    </xf>
    <xf numFmtId="41" fontId="0" fillId="0" borderId="0" xfId="0" applyNumberFormat="1" applyBorder="1">
      <alignment vertical="center"/>
    </xf>
    <xf numFmtId="41" fontId="23" fillId="0" borderId="0" xfId="0" applyNumberFormat="1" applyFont="1">
      <alignment vertical="center"/>
    </xf>
    <xf numFmtId="41" fontId="23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25" fillId="3" borderId="4" xfId="0" applyFont="1" applyFill="1" applyBorder="1">
      <alignment vertical="center"/>
    </xf>
    <xf numFmtId="0" fontId="25" fillId="3" borderId="11" xfId="0" applyFont="1" applyFill="1" applyBorder="1" applyAlignment="1">
      <alignment horizontal="center" vertical="center"/>
    </xf>
    <xf numFmtId="41" fontId="25" fillId="3" borderId="4" xfId="0" applyNumberFormat="1" applyFont="1" applyFill="1" applyBorder="1" applyAlignment="1">
      <alignment horizontal="center" vertical="center"/>
    </xf>
    <xf numFmtId="41" fontId="25" fillId="3" borderId="12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13" xfId="0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center" vertical="center"/>
    </xf>
    <xf numFmtId="41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1" fontId="26" fillId="0" borderId="4" xfId="0" applyNumberFormat="1" applyFont="1" applyFill="1" applyBorder="1" applyAlignment="1">
      <alignment horizontal="center" vertical="center"/>
    </xf>
    <xf numFmtId="41" fontId="26" fillId="0" borderId="12" xfId="0" applyNumberFormat="1" applyFont="1" applyFill="1" applyBorder="1" applyAlignment="1">
      <alignment horizontal="center" vertical="center"/>
    </xf>
    <xf numFmtId="3" fontId="26" fillId="0" borderId="4" xfId="0" applyNumberFormat="1" applyFont="1" applyFill="1" applyBorder="1">
      <alignment vertical="center"/>
    </xf>
    <xf numFmtId="41" fontId="25" fillId="0" borderId="8" xfId="0" applyNumberFormat="1" applyFont="1" applyBorder="1">
      <alignment vertical="center"/>
    </xf>
    <xf numFmtId="3" fontId="25" fillId="0" borderId="0" xfId="0" applyNumberFormat="1" applyFont="1" applyFill="1" applyBorder="1">
      <alignment vertical="center"/>
    </xf>
    <xf numFmtId="41" fontId="23" fillId="0" borderId="0" xfId="0" applyNumberFormat="1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41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1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wrapText="1" shrinkToFit="1"/>
    </xf>
    <xf numFmtId="0" fontId="2" fillId="0" borderId="9" xfId="0" applyFont="1" applyBorder="1" applyAlignment="1">
      <alignment horizontal="right" vertical="center" wrapText="1" shrinkToFit="1"/>
    </xf>
    <xf numFmtId="0" fontId="2" fillId="0" borderId="10" xfId="0" applyFont="1" applyBorder="1" applyAlignment="1">
      <alignment horizontal="right" vertical="center" wrapText="1" shrinkToFit="1"/>
    </xf>
    <xf numFmtId="0" fontId="2" fillId="0" borderId="11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right" vertical="center" wrapText="1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wrapText="1" shrinkToFit="1"/>
    </xf>
    <xf numFmtId="0" fontId="9" fillId="0" borderId="9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41" fontId="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41" fontId="3" fillId="0" borderId="9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136072</xdr:colOff>
      <xdr:row>4</xdr:row>
      <xdr:rowOff>108858</xdr:rowOff>
    </xdr:from>
    <xdr:to>
      <xdr:col>51</xdr:col>
      <xdr:colOff>127000</xdr:colOff>
      <xdr:row>7</xdr:row>
      <xdr:rowOff>208643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ECFA5A-DD3E-5045-AB8F-C618A3AF7670}"/>
            </a:ext>
          </a:extLst>
        </xdr:cNvPr>
        <xdr:cNvSpPr/>
      </xdr:nvSpPr>
      <xdr:spPr>
        <a:xfrm>
          <a:off x="3528786" y="1197429"/>
          <a:ext cx="4472214" cy="8617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企画会議にて検討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257"/>
  <sheetViews>
    <sheetView tabSelected="1" zoomScale="130" zoomScaleNormal="130" workbookViewId="0">
      <selection activeCell="C20" sqref="C20:K21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  <col min="72" max="72" width="8.5703125" bestFit="1" customWidth="1"/>
    <col min="73" max="73" width="6" bestFit="1" customWidth="1"/>
    <col min="74" max="74" width="6.85546875" bestFit="1" customWidth="1"/>
  </cols>
  <sheetData>
    <row r="1" spans="1:107" ht="26.25" customHeight="1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322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58" t="s">
        <v>14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60"/>
    </row>
    <row r="2" spans="1:107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20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2" t="s">
        <v>8</v>
      </c>
      <c r="BU2" s="2" t="s">
        <v>36</v>
      </c>
      <c r="BV2" s="2" t="s">
        <v>173</v>
      </c>
      <c r="BW2" s="2"/>
      <c r="BX2" s="2"/>
      <c r="BY2" s="2"/>
      <c r="BZ2" s="2"/>
      <c r="CA2" s="2"/>
      <c r="CB2" s="2"/>
      <c r="CC2" s="2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2"/>
      <c r="BU3" s="2"/>
      <c r="BV3" s="2"/>
      <c r="BW3" s="2"/>
      <c r="BX3" s="2"/>
      <c r="BY3" s="2"/>
      <c r="BZ3" s="2"/>
      <c r="CA3" s="2"/>
      <c r="CB3" s="2"/>
      <c r="CC3" s="2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>
      <c r="A4" s="56">
        <v>1</v>
      </c>
      <c r="B4" s="56"/>
      <c r="C4" s="87" t="s">
        <v>15</v>
      </c>
      <c r="D4" s="87"/>
      <c r="E4" s="87"/>
      <c r="F4" s="87"/>
      <c r="G4" s="87"/>
      <c r="H4" s="87"/>
      <c r="I4" s="87"/>
      <c r="J4" s="87"/>
      <c r="K4" s="87"/>
      <c r="L4" s="68" t="s">
        <v>21</v>
      </c>
      <c r="M4" s="68"/>
      <c r="N4" s="68"/>
      <c r="O4" s="68"/>
      <c r="P4" s="56" t="s">
        <v>2</v>
      </c>
      <c r="Q4" s="56"/>
      <c r="R4" s="56"/>
      <c r="S4" s="56"/>
      <c r="T4" s="56"/>
      <c r="U4" s="56"/>
      <c r="V4" s="56" t="s">
        <v>17</v>
      </c>
      <c r="W4" s="56"/>
      <c r="X4" s="56"/>
      <c r="Y4" s="56"/>
      <c r="Z4" s="56"/>
      <c r="AA4" s="56" t="s">
        <v>18</v>
      </c>
      <c r="AB4" s="56"/>
      <c r="AC4" s="56"/>
      <c r="AD4" s="56"/>
      <c r="AE4" s="56"/>
      <c r="AF4" s="56" t="s">
        <v>19</v>
      </c>
      <c r="AG4" s="56"/>
      <c r="AH4" s="56"/>
      <c r="AI4" s="56"/>
      <c r="AJ4" s="56"/>
      <c r="AK4" s="62" t="s">
        <v>187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44"/>
      <c r="BE4" s="45"/>
      <c r="BF4" s="45"/>
      <c r="BG4" s="45"/>
      <c r="BH4" s="44"/>
      <c r="BI4" s="45"/>
      <c r="BJ4" s="45"/>
      <c r="BK4" s="46"/>
      <c r="BL4" s="45"/>
      <c r="BM4" s="45"/>
      <c r="BN4" s="45"/>
      <c r="BO4" s="46"/>
      <c r="BP4" s="61">
        <f>SUM(BD4:BO5)</f>
        <v>0</v>
      </c>
      <c r="BQ4" s="61"/>
      <c r="BR4" s="61"/>
      <c r="BS4" s="61"/>
      <c r="BT4" s="2"/>
      <c r="BU4" s="2"/>
      <c r="BV4" s="2"/>
      <c r="BW4" s="2"/>
      <c r="BX4" s="2"/>
      <c r="BY4" s="2"/>
      <c r="BZ4" s="2"/>
      <c r="CA4" s="2"/>
      <c r="CB4" s="2"/>
      <c r="CC4" s="2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</row>
    <row r="5" spans="1:107">
      <c r="A5" s="56"/>
      <c r="B5" s="56"/>
      <c r="C5" s="87"/>
      <c r="D5" s="87"/>
      <c r="E5" s="87"/>
      <c r="F5" s="87"/>
      <c r="G5" s="87"/>
      <c r="H5" s="87"/>
      <c r="I5" s="87"/>
      <c r="J5" s="87"/>
      <c r="K5" s="87"/>
      <c r="L5" s="69" t="s">
        <v>22</v>
      </c>
      <c r="M5" s="69"/>
      <c r="N5" s="69"/>
      <c r="O5" s="69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5" t="s">
        <v>23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47"/>
      <c r="BE5" s="48"/>
      <c r="BF5" s="48"/>
      <c r="BG5" s="48"/>
      <c r="BH5" s="47"/>
      <c r="BI5" s="48"/>
      <c r="BJ5" s="48"/>
      <c r="BK5" s="49"/>
      <c r="BL5" s="48"/>
      <c r="BM5" s="48"/>
      <c r="BN5" s="48"/>
      <c r="BO5" s="49"/>
      <c r="BP5" s="61"/>
      <c r="BQ5" s="61"/>
      <c r="BR5" s="61"/>
      <c r="BS5" s="61"/>
      <c r="BT5" s="2"/>
      <c r="BU5" s="2"/>
      <c r="BV5" s="2"/>
      <c r="BW5" s="2"/>
      <c r="BX5" s="2"/>
      <c r="BY5" s="2"/>
      <c r="BZ5" s="2"/>
      <c r="CA5" s="2"/>
      <c r="CB5" s="2"/>
      <c r="CC5" s="2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</row>
    <row r="6" spans="1:107">
      <c r="A6" s="56">
        <v>2</v>
      </c>
      <c r="B6" s="56"/>
      <c r="C6" s="87" t="s">
        <v>24</v>
      </c>
      <c r="D6" s="87"/>
      <c r="E6" s="87"/>
      <c r="F6" s="87"/>
      <c r="G6" s="87"/>
      <c r="H6" s="87"/>
      <c r="I6" s="87"/>
      <c r="J6" s="87"/>
      <c r="K6" s="87"/>
      <c r="L6" s="68" t="s">
        <v>25</v>
      </c>
      <c r="M6" s="68"/>
      <c r="N6" s="68"/>
      <c r="O6" s="68"/>
      <c r="P6" s="56" t="s">
        <v>2</v>
      </c>
      <c r="Q6" s="56"/>
      <c r="R6" s="56"/>
      <c r="S6" s="56"/>
      <c r="T6" s="56"/>
      <c r="U6" s="56"/>
      <c r="V6" s="56" t="s">
        <v>17</v>
      </c>
      <c r="W6" s="56"/>
      <c r="X6" s="56"/>
      <c r="Y6" s="56"/>
      <c r="Z6" s="56"/>
      <c r="AA6" s="56" t="s">
        <v>18</v>
      </c>
      <c r="AB6" s="56"/>
      <c r="AC6" s="56"/>
      <c r="AD6" s="56"/>
      <c r="AE6" s="56"/>
      <c r="AF6" s="56" t="s">
        <v>19</v>
      </c>
      <c r="AG6" s="56"/>
      <c r="AH6" s="56"/>
      <c r="AI6" s="56"/>
      <c r="AJ6" s="56"/>
      <c r="AK6" s="62" t="s">
        <v>28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44">
        <f>SUM(2000*25*12)</f>
        <v>600000</v>
      </c>
      <c r="BE6" s="45"/>
      <c r="BF6" s="45"/>
      <c r="BG6" s="45"/>
      <c r="BH6" s="44"/>
      <c r="BI6" s="45"/>
      <c r="BJ6" s="45"/>
      <c r="BK6" s="46"/>
      <c r="BL6" s="45"/>
      <c r="BM6" s="45"/>
      <c r="BN6" s="45"/>
      <c r="BO6" s="46"/>
      <c r="BP6" s="61">
        <f t="shared" ref="BP6" si="0">SUM(BD6:BO7)</f>
        <v>660000</v>
      </c>
      <c r="BQ6" s="61"/>
      <c r="BR6" s="61"/>
      <c r="BS6" s="61"/>
      <c r="BT6" s="2" t="s">
        <v>223</v>
      </c>
      <c r="BU6" s="2"/>
      <c r="BV6" s="2"/>
      <c r="BW6" s="2"/>
      <c r="BX6" s="2"/>
      <c r="BY6" s="2"/>
      <c r="BZ6" s="2"/>
      <c r="CA6" s="2"/>
      <c r="CB6" s="2"/>
      <c r="CC6" s="2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1:107">
      <c r="A7" s="56"/>
      <c r="B7" s="56"/>
      <c r="C7" s="87"/>
      <c r="D7" s="87"/>
      <c r="E7" s="87"/>
      <c r="F7" s="87"/>
      <c r="G7" s="87"/>
      <c r="H7" s="87"/>
      <c r="I7" s="87"/>
      <c r="J7" s="87"/>
      <c r="K7" s="87"/>
      <c r="L7" s="88" t="s">
        <v>26</v>
      </c>
      <c r="M7" s="88"/>
      <c r="N7" s="88"/>
      <c r="O7" s="88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47">
        <v>60000</v>
      </c>
      <c r="BE7" s="48"/>
      <c r="BF7" s="48"/>
      <c r="BG7" s="48"/>
      <c r="BH7" s="47"/>
      <c r="BI7" s="48"/>
      <c r="BJ7" s="48"/>
      <c r="BK7" s="49"/>
      <c r="BL7" s="48"/>
      <c r="BM7" s="48"/>
      <c r="BN7" s="48"/>
      <c r="BO7" s="49"/>
      <c r="BP7" s="61"/>
      <c r="BQ7" s="61"/>
      <c r="BR7" s="61"/>
      <c r="BS7" s="61"/>
      <c r="BT7" s="2" t="s">
        <v>35</v>
      </c>
      <c r="BU7" s="2"/>
      <c r="BV7" s="2"/>
      <c r="BW7" s="2"/>
      <c r="BX7" s="2"/>
      <c r="BY7" s="2"/>
      <c r="BZ7" s="2"/>
      <c r="CA7" s="2"/>
      <c r="CB7" s="2"/>
      <c r="CC7" s="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s="56">
        <v>3</v>
      </c>
      <c r="B8" s="56"/>
      <c r="C8" s="87" t="s">
        <v>29</v>
      </c>
      <c r="D8" s="87"/>
      <c r="E8" s="87"/>
      <c r="F8" s="87"/>
      <c r="G8" s="87"/>
      <c r="H8" s="87"/>
      <c r="I8" s="87"/>
      <c r="J8" s="87"/>
      <c r="K8" s="87"/>
      <c r="L8" s="68" t="s">
        <v>30</v>
      </c>
      <c r="M8" s="68"/>
      <c r="N8" s="68"/>
      <c r="O8" s="68"/>
      <c r="P8" s="80" t="s">
        <v>31</v>
      </c>
      <c r="Q8" s="81"/>
      <c r="R8" s="81"/>
      <c r="S8" s="81"/>
      <c r="T8" s="81"/>
      <c r="U8" s="82"/>
      <c r="V8" s="56" t="s">
        <v>17</v>
      </c>
      <c r="W8" s="56"/>
      <c r="X8" s="56"/>
      <c r="Y8" s="56"/>
      <c r="Z8" s="56"/>
      <c r="AA8" s="56" t="s">
        <v>18</v>
      </c>
      <c r="AB8" s="56"/>
      <c r="AC8" s="56"/>
      <c r="AD8" s="56"/>
      <c r="AE8" s="56"/>
      <c r="AF8" s="56" t="s">
        <v>33</v>
      </c>
      <c r="AG8" s="56"/>
      <c r="AH8" s="56"/>
      <c r="AI8" s="56"/>
      <c r="AJ8" s="56"/>
      <c r="AK8" s="62" t="s">
        <v>34</v>
      </c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44"/>
      <c r="BE8" s="45"/>
      <c r="BF8" s="45"/>
      <c r="BG8" s="45"/>
      <c r="BH8" s="44"/>
      <c r="BI8" s="45"/>
      <c r="BJ8" s="45"/>
      <c r="BK8" s="46"/>
      <c r="BL8" s="45">
        <v>9000</v>
      </c>
      <c r="BM8" s="45"/>
      <c r="BN8" s="45"/>
      <c r="BO8" s="46"/>
      <c r="BP8" s="61">
        <f t="shared" ref="BP8" si="1">SUM(BD8:BO9)</f>
        <v>9000</v>
      </c>
      <c r="BQ8" s="61"/>
      <c r="BR8" s="61"/>
      <c r="BS8" s="61"/>
      <c r="BT8" s="2"/>
      <c r="BU8" s="2" t="s">
        <v>50</v>
      </c>
      <c r="BV8" s="2"/>
      <c r="BW8" s="2"/>
      <c r="BX8" s="2"/>
      <c r="BY8" s="2"/>
      <c r="BZ8" s="2"/>
      <c r="CA8" s="2"/>
      <c r="CB8" s="2"/>
      <c r="CC8" s="2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</row>
    <row r="9" spans="1:107">
      <c r="A9" s="56"/>
      <c r="B9" s="56"/>
      <c r="C9" s="87"/>
      <c r="D9" s="87"/>
      <c r="E9" s="87"/>
      <c r="F9" s="87"/>
      <c r="G9" s="87"/>
      <c r="H9" s="87"/>
      <c r="I9" s="87"/>
      <c r="J9" s="87"/>
      <c r="K9" s="87"/>
      <c r="L9" s="69"/>
      <c r="M9" s="69"/>
      <c r="N9" s="69"/>
      <c r="O9" s="69"/>
      <c r="P9" s="83" t="s">
        <v>32</v>
      </c>
      <c r="Q9" s="84"/>
      <c r="R9" s="84"/>
      <c r="S9" s="84"/>
      <c r="T9" s="84"/>
      <c r="U9" s="8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65" t="s">
        <v>51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47"/>
      <c r="BE9" s="48"/>
      <c r="BF9" s="48"/>
      <c r="BG9" s="48"/>
      <c r="BH9" s="47"/>
      <c r="BI9" s="48"/>
      <c r="BJ9" s="48"/>
      <c r="BK9" s="49"/>
      <c r="BL9" s="48"/>
      <c r="BM9" s="48"/>
      <c r="BN9" s="48"/>
      <c r="BO9" s="49"/>
      <c r="BP9" s="61"/>
      <c r="BQ9" s="61"/>
      <c r="BR9" s="61"/>
      <c r="BS9" s="61"/>
      <c r="BT9" s="2"/>
      <c r="BU9" s="2"/>
      <c r="BV9" s="2"/>
      <c r="BW9" s="2"/>
      <c r="BX9" s="2"/>
      <c r="BY9" s="2"/>
      <c r="BZ9" s="2"/>
      <c r="CA9" s="2"/>
      <c r="CB9" s="2"/>
      <c r="CC9" s="2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</row>
    <row r="10" spans="1:107">
      <c r="A10" s="56">
        <v>4</v>
      </c>
      <c r="B10" s="56"/>
      <c r="C10" s="87" t="s">
        <v>37</v>
      </c>
      <c r="D10" s="87"/>
      <c r="E10" s="87"/>
      <c r="F10" s="87"/>
      <c r="G10" s="87"/>
      <c r="H10" s="87"/>
      <c r="I10" s="87"/>
      <c r="J10" s="87"/>
      <c r="K10" s="87"/>
      <c r="L10" s="68" t="s">
        <v>38</v>
      </c>
      <c r="M10" s="68"/>
      <c r="N10" s="68"/>
      <c r="O10" s="68"/>
      <c r="P10" s="56" t="s">
        <v>2</v>
      </c>
      <c r="Q10" s="56"/>
      <c r="R10" s="56"/>
      <c r="S10" s="56"/>
      <c r="T10" s="56"/>
      <c r="U10" s="56"/>
      <c r="V10" s="56" t="s">
        <v>17</v>
      </c>
      <c r="W10" s="56"/>
      <c r="X10" s="56"/>
      <c r="Y10" s="56"/>
      <c r="Z10" s="56"/>
      <c r="AA10" s="56" t="s">
        <v>18</v>
      </c>
      <c r="AB10" s="56"/>
      <c r="AC10" s="56"/>
      <c r="AD10" s="56"/>
      <c r="AE10" s="56"/>
      <c r="AF10" s="56" t="s">
        <v>19</v>
      </c>
      <c r="AG10" s="56"/>
      <c r="AH10" s="56"/>
      <c r="AI10" s="56"/>
      <c r="AJ10" s="56"/>
      <c r="AK10" s="62" t="s">
        <v>40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44">
        <v>60000</v>
      </c>
      <c r="BE10" s="45"/>
      <c r="BF10" s="45"/>
      <c r="BG10" s="45"/>
      <c r="BH10" s="44"/>
      <c r="BI10" s="45"/>
      <c r="BJ10" s="45"/>
      <c r="BK10" s="46"/>
      <c r="BL10" s="45"/>
      <c r="BM10" s="45"/>
      <c r="BN10" s="45"/>
      <c r="BO10" s="46"/>
      <c r="BP10" s="61">
        <f t="shared" ref="BP10" si="2">SUM(BD10:BO11)</f>
        <v>60000</v>
      </c>
      <c r="BQ10" s="61"/>
      <c r="BR10" s="61"/>
      <c r="BS10" s="61"/>
      <c r="BT10" s="2" t="s">
        <v>35</v>
      </c>
      <c r="BU10" s="2"/>
      <c r="BV10" s="2"/>
      <c r="BW10" s="2"/>
      <c r="BX10" s="2"/>
      <c r="BY10" s="2"/>
      <c r="BZ10" s="2"/>
      <c r="CA10" s="2"/>
      <c r="CB10" s="2"/>
      <c r="CC10" s="2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</row>
    <row r="11" spans="1:107">
      <c r="A11" s="56"/>
      <c r="B11" s="56"/>
      <c r="C11" s="87"/>
      <c r="D11" s="87"/>
      <c r="E11" s="87"/>
      <c r="F11" s="87"/>
      <c r="G11" s="87"/>
      <c r="H11" s="87"/>
      <c r="I11" s="87"/>
      <c r="J11" s="87"/>
      <c r="K11" s="87"/>
      <c r="L11" s="69" t="s">
        <v>39</v>
      </c>
      <c r="M11" s="69"/>
      <c r="N11" s="69"/>
      <c r="O11" s="69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65" t="s">
        <v>123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47"/>
      <c r="BE11" s="48"/>
      <c r="BF11" s="48"/>
      <c r="BG11" s="48"/>
      <c r="BH11" s="47"/>
      <c r="BI11" s="48"/>
      <c r="BJ11" s="48"/>
      <c r="BK11" s="49"/>
      <c r="BL11" s="48"/>
      <c r="BM11" s="48"/>
      <c r="BN11" s="48"/>
      <c r="BO11" s="49"/>
      <c r="BP11" s="61"/>
      <c r="BQ11" s="61"/>
      <c r="BR11" s="61"/>
      <c r="BS11" s="61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>
      <c r="A12" s="56">
        <v>5</v>
      </c>
      <c r="B12" s="56"/>
      <c r="C12" s="87" t="s">
        <v>41</v>
      </c>
      <c r="D12" s="87"/>
      <c r="E12" s="87"/>
      <c r="F12" s="87"/>
      <c r="G12" s="87"/>
      <c r="H12" s="87"/>
      <c r="I12" s="87"/>
      <c r="J12" s="87"/>
      <c r="K12" s="87"/>
      <c r="L12" s="68" t="s">
        <v>42</v>
      </c>
      <c r="M12" s="68"/>
      <c r="N12" s="68"/>
      <c r="O12" s="68"/>
      <c r="P12" s="56" t="s">
        <v>2</v>
      </c>
      <c r="Q12" s="56"/>
      <c r="R12" s="56"/>
      <c r="S12" s="56"/>
      <c r="T12" s="56"/>
      <c r="U12" s="56"/>
      <c r="V12" s="56" t="s">
        <v>17</v>
      </c>
      <c r="W12" s="56"/>
      <c r="X12" s="56"/>
      <c r="Y12" s="56"/>
      <c r="Z12" s="56"/>
      <c r="AA12" s="56" t="s">
        <v>18</v>
      </c>
      <c r="AB12" s="56"/>
      <c r="AC12" s="56"/>
      <c r="AD12" s="56"/>
      <c r="AE12" s="56"/>
      <c r="AF12" s="56" t="s">
        <v>19</v>
      </c>
      <c r="AG12" s="56"/>
      <c r="AH12" s="56"/>
      <c r="AI12" s="56"/>
      <c r="AJ12" s="56"/>
      <c r="AK12" s="62" t="s">
        <v>44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44">
        <v>5000</v>
      </c>
      <c r="BE12" s="45"/>
      <c r="BF12" s="45"/>
      <c r="BG12" s="45"/>
      <c r="BH12" s="44"/>
      <c r="BI12" s="45"/>
      <c r="BJ12" s="45"/>
      <c r="BK12" s="46"/>
      <c r="BL12" s="45">
        <v>10000</v>
      </c>
      <c r="BM12" s="45"/>
      <c r="BN12" s="45"/>
      <c r="BO12" s="46"/>
      <c r="BP12" s="61">
        <f t="shared" ref="BP12" si="3">SUM(BD12:BO13)</f>
        <v>15000</v>
      </c>
      <c r="BQ12" s="61"/>
      <c r="BR12" s="61"/>
      <c r="BS12" s="61"/>
      <c r="BT12" s="2" t="s">
        <v>46</v>
      </c>
      <c r="BU12" s="2"/>
      <c r="BV12" s="4">
        <v>10000</v>
      </c>
      <c r="BW12" s="2"/>
      <c r="BX12" s="2"/>
      <c r="BY12" s="2"/>
      <c r="BZ12" s="2"/>
      <c r="CA12" s="2"/>
      <c r="CB12" s="2"/>
      <c r="CC12" s="2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>
      <c r="A13" s="56"/>
      <c r="B13" s="56"/>
      <c r="C13" s="87"/>
      <c r="D13" s="87"/>
      <c r="E13" s="87"/>
      <c r="F13" s="87"/>
      <c r="G13" s="87"/>
      <c r="H13" s="87"/>
      <c r="I13" s="87"/>
      <c r="J13" s="87"/>
      <c r="K13" s="87"/>
      <c r="L13" s="69" t="s">
        <v>43</v>
      </c>
      <c r="M13" s="69"/>
      <c r="N13" s="69"/>
      <c r="O13" s="69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65" t="s">
        <v>45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7"/>
      <c r="BD13" s="47"/>
      <c r="BE13" s="48"/>
      <c r="BF13" s="48"/>
      <c r="BG13" s="48"/>
      <c r="BH13" s="47"/>
      <c r="BI13" s="48"/>
      <c r="BJ13" s="48"/>
      <c r="BK13" s="49"/>
      <c r="BL13" s="48"/>
      <c r="BM13" s="48"/>
      <c r="BN13" s="48"/>
      <c r="BO13" s="49"/>
      <c r="BP13" s="61"/>
      <c r="BQ13" s="61"/>
      <c r="BR13" s="61"/>
      <c r="BS13" s="61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>
      <c r="A14" s="56">
        <v>6</v>
      </c>
      <c r="B14" s="56"/>
      <c r="C14" s="86" t="s">
        <v>47</v>
      </c>
      <c r="D14" s="86"/>
      <c r="E14" s="86"/>
      <c r="F14" s="86"/>
      <c r="G14" s="86"/>
      <c r="H14" s="86"/>
      <c r="I14" s="86"/>
      <c r="J14" s="86"/>
      <c r="K14" s="86"/>
      <c r="L14" s="68" t="s">
        <v>42</v>
      </c>
      <c r="M14" s="68"/>
      <c r="N14" s="68"/>
      <c r="O14" s="68"/>
      <c r="P14" s="56" t="s">
        <v>2</v>
      </c>
      <c r="Q14" s="56"/>
      <c r="R14" s="56"/>
      <c r="S14" s="56"/>
      <c r="T14" s="56"/>
      <c r="U14" s="56"/>
      <c r="V14" s="56" t="s">
        <v>17</v>
      </c>
      <c r="W14" s="56"/>
      <c r="X14" s="56"/>
      <c r="Y14" s="56"/>
      <c r="Z14" s="56"/>
      <c r="AA14" s="56" t="s">
        <v>18</v>
      </c>
      <c r="AB14" s="56"/>
      <c r="AC14" s="56"/>
      <c r="AD14" s="56"/>
      <c r="AE14" s="56"/>
      <c r="AF14" s="56" t="s">
        <v>19</v>
      </c>
      <c r="AG14" s="56"/>
      <c r="AH14" s="56"/>
      <c r="AI14" s="56"/>
      <c r="AJ14" s="56"/>
      <c r="AK14" s="62" t="s">
        <v>49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44">
        <f>SUM(2000*10)</f>
        <v>20000</v>
      </c>
      <c r="BE14" s="45"/>
      <c r="BF14" s="45"/>
      <c r="BG14" s="45"/>
      <c r="BH14" s="44"/>
      <c r="BI14" s="45"/>
      <c r="BJ14" s="45"/>
      <c r="BK14" s="46"/>
      <c r="BL14" s="45"/>
      <c r="BM14" s="45"/>
      <c r="BN14" s="45"/>
      <c r="BO14" s="46"/>
      <c r="BP14" s="61">
        <f t="shared" ref="BP14" si="4">SUM(BD14:BO15)</f>
        <v>25000</v>
      </c>
      <c r="BQ14" s="61"/>
      <c r="BR14" s="61"/>
      <c r="BS14" s="61"/>
      <c r="BT14" s="2" t="s">
        <v>224</v>
      </c>
      <c r="BU14" s="2"/>
      <c r="BV14" s="2"/>
      <c r="BW14" s="2"/>
      <c r="BX14" s="2"/>
      <c r="BY14" s="2"/>
      <c r="BZ14" s="2"/>
      <c r="CA14" s="2"/>
      <c r="CB14" s="2"/>
      <c r="CC14" s="2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>
      <c r="A15" s="56"/>
      <c r="B15" s="56"/>
      <c r="C15" s="86"/>
      <c r="D15" s="86"/>
      <c r="E15" s="86"/>
      <c r="F15" s="86"/>
      <c r="G15" s="86"/>
      <c r="H15" s="86"/>
      <c r="I15" s="86"/>
      <c r="J15" s="86"/>
      <c r="K15" s="86"/>
      <c r="L15" s="69" t="s">
        <v>48</v>
      </c>
      <c r="M15" s="69"/>
      <c r="N15" s="69"/>
      <c r="O15" s="69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7"/>
      <c r="BD15" s="47">
        <v>5000</v>
      </c>
      <c r="BE15" s="48"/>
      <c r="BF15" s="48"/>
      <c r="BG15" s="48"/>
      <c r="BH15" s="47"/>
      <c r="BI15" s="48"/>
      <c r="BJ15" s="48"/>
      <c r="BK15" s="49"/>
      <c r="BL15" s="48"/>
      <c r="BM15" s="48"/>
      <c r="BN15" s="48"/>
      <c r="BO15" s="49"/>
      <c r="BP15" s="61"/>
      <c r="BQ15" s="61"/>
      <c r="BR15" s="61"/>
      <c r="BS15" s="61"/>
      <c r="BT15" s="2" t="s">
        <v>46</v>
      </c>
      <c r="BU15" s="2"/>
      <c r="BV15" s="2"/>
      <c r="BW15" s="2"/>
      <c r="BX15" s="2"/>
      <c r="BY15" s="2"/>
      <c r="BZ15" s="2"/>
      <c r="CA15" s="2"/>
      <c r="CB15" s="2"/>
      <c r="CC15" s="2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>
      <c r="A16" s="56">
        <v>7</v>
      </c>
      <c r="B16" s="56"/>
      <c r="C16" s="70" t="s">
        <v>131</v>
      </c>
      <c r="D16" s="71"/>
      <c r="E16" s="71"/>
      <c r="F16" s="71"/>
      <c r="G16" s="71"/>
      <c r="H16" s="71"/>
      <c r="I16" s="71"/>
      <c r="J16" s="71"/>
      <c r="K16" s="72"/>
      <c r="L16" s="68" t="s">
        <v>25</v>
      </c>
      <c r="M16" s="68"/>
      <c r="N16" s="68"/>
      <c r="O16" s="68"/>
      <c r="P16" s="79"/>
      <c r="Q16" s="79"/>
      <c r="R16" s="79"/>
      <c r="S16" s="79"/>
      <c r="T16" s="79"/>
      <c r="U16" s="79"/>
      <c r="V16" s="56" t="s">
        <v>17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44">
        <f>SUM(10000*12)</f>
        <v>120000</v>
      </c>
      <c r="BE16" s="45"/>
      <c r="BF16" s="45"/>
      <c r="BG16" s="45"/>
      <c r="BH16" s="44"/>
      <c r="BI16" s="45"/>
      <c r="BJ16" s="45"/>
      <c r="BK16" s="46"/>
      <c r="BL16" s="45"/>
      <c r="BM16" s="45"/>
      <c r="BN16" s="45"/>
      <c r="BO16" s="46"/>
      <c r="BP16" s="61">
        <f t="shared" ref="BP16" si="5">SUM(BD16:BO17)</f>
        <v>120000</v>
      </c>
      <c r="BQ16" s="61"/>
      <c r="BR16" s="61"/>
      <c r="BS16" s="61"/>
      <c r="BT16" s="2" t="s">
        <v>141</v>
      </c>
      <c r="BU16" s="2"/>
      <c r="BV16" s="2"/>
      <c r="BW16" s="2"/>
      <c r="BX16" s="2"/>
      <c r="BY16" s="2"/>
      <c r="BZ16" s="2"/>
      <c r="CA16" s="2"/>
      <c r="CB16" s="2"/>
      <c r="CC16" s="2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>
      <c r="A17" s="56"/>
      <c r="B17" s="56"/>
      <c r="C17" s="73" t="s">
        <v>132</v>
      </c>
      <c r="D17" s="74"/>
      <c r="E17" s="74"/>
      <c r="F17" s="74"/>
      <c r="G17" s="74"/>
      <c r="H17" s="74"/>
      <c r="I17" s="74"/>
      <c r="J17" s="74"/>
      <c r="K17" s="75"/>
      <c r="L17" s="69" t="s">
        <v>133</v>
      </c>
      <c r="M17" s="69"/>
      <c r="N17" s="69"/>
      <c r="O17" s="69"/>
      <c r="P17" s="79"/>
      <c r="Q17" s="79"/>
      <c r="R17" s="79"/>
      <c r="S17" s="79"/>
      <c r="T17" s="79"/>
      <c r="U17" s="79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5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47"/>
      <c r="BE17" s="48"/>
      <c r="BF17" s="48"/>
      <c r="BG17" s="48"/>
      <c r="BH17" s="47"/>
      <c r="BI17" s="48"/>
      <c r="BJ17" s="48"/>
      <c r="BK17" s="49"/>
      <c r="BL17" s="48"/>
      <c r="BM17" s="48"/>
      <c r="BN17" s="48"/>
      <c r="BO17" s="49"/>
      <c r="BP17" s="61"/>
      <c r="BQ17" s="61"/>
      <c r="BR17" s="61"/>
      <c r="BS17" s="61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>
      <c r="A18" s="56">
        <v>8</v>
      </c>
      <c r="B18" s="56"/>
      <c r="C18" s="70" t="s">
        <v>134</v>
      </c>
      <c r="D18" s="71"/>
      <c r="E18" s="71"/>
      <c r="F18" s="71"/>
      <c r="G18" s="71"/>
      <c r="H18" s="71"/>
      <c r="I18" s="71"/>
      <c r="J18" s="71"/>
      <c r="K18" s="72"/>
      <c r="L18" s="68" t="s">
        <v>25</v>
      </c>
      <c r="M18" s="68"/>
      <c r="N18" s="68"/>
      <c r="O18" s="68"/>
      <c r="P18" s="79"/>
      <c r="Q18" s="79"/>
      <c r="R18" s="79"/>
      <c r="S18" s="79"/>
      <c r="T18" s="79"/>
      <c r="U18" s="79"/>
      <c r="V18" s="56" t="s">
        <v>17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 t="s">
        <v>137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44">
        <f>SUM(3000*52)</f>
        <v>156000</v>
      </c>
      <c r="BE18" s="45"/>
      <c r="BF18" s="45"/>
      <c r="BG18" s="45"/>
      <c r="BH18" s="44"/>
      <c r="BI18" s="45"/>
      <c r="BJ18" s="45"/>
      <c r="BK18" s="46"/>
      <c r="BL18" s="45"/>
      <c r="BM18" s="45"/>
      <c r="BN18" s="45"/>
      <c r="BO18" s="46"/>
      <c r="BP18" s="61">
        <f t="shared" ref="BP18" si="6">SUM(BD18:BO19)</f>
        <v>260000</v>
      </c>
      <c r="BQ18" s="61"/>
      <c r="BR18" s="61"/>
      <c r="BS18" s="61"/>
      <c r="BT18" s="5" t="s">
        <v>140</v>
      </c>
      <c r="BU18" s="5"/>
      <c r="BV18" s="5"/>
      <c r="BW18" s="2"/>
      <c r="BX18" s="2"/>
      <c r="BY18" s="2"/>
      <c r="BZ18" s="2"/>
      <c r="CA18" s="2"/>
      <c r="CB18" s="2"/>
      <c r="CC18" s="2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>
      <c r="A19" s="56"/>
      <c r="B19" s="56"/>
      <c r="C19" s="73" t="s">
        <v>135</v>
      </c>
      <c r="D19" s="74"/>
      <c r="E19" s="74"/>
      <c r="F19" s="74"/>
      <c r="G19" s="74"/>
      <c r="H19" s="74"/>
      <c r="I19" s="74"/>
      <c r="J19" s="74"/>
      <c r="K19" s="75"/>
      <c r="L19" s="69" t="s">
        <v>136</v>
      </c>
      <c r="M19" s="69"/>
      <c r="N19" s="69"/>
      <c r="O19" s="69"/>
      <c r="P19" s="79"/>
      <c r="Q19" s="79"/>
      <c r="R19" s="79"/>
      <c r="S19" s="79"/>
      <c r="T19" s="79"/>
      <c r="U19" s="79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 t="s">
        <v>138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47">
        <f>SUM(2000*52)</f>
        <v>104000</v>
      </c>
      <c r="BE19" s="48"/>
      <c r="BF19" s="48"/>
      <c r="BG19" s="48"/>
      <c r="BH19" s="47"/>
      <c r="BI19" s="48"/>
      <c r="BJ19" s="48"/>
      <c r="BK19" s="49"/>
      <c r="BL19" s="48"/>
      <c r="BM19" s="48"/>
      <c r="BN19" s="48"/>
      <c r="BO19" s="49"/>
      <c r="BP19" s="61"/>
      <c r="BQ19" s="61"/>
      <c r="BR19" s="61"/>
      <c r="BS19" s="61"/>
      <c r="BT19" s="5" t="s">
        <v>139</v>
      </c>
      <c r="BU19" s="5"/>
      <c r="BV19" s="5"/>
      <c r="BW19" s="2"/>
      <c r="BX19" s="2"/>
      <c r="BY19" s="2"/>
      <c r="BZ19" s="2"/>
      <c r="CA19" s="2"/>
      <c r="CB19" s="2"/>
      <c r="CC19" s="2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>
      <c r="A20" s="56">
        <v>9</v>
      </c>
      <c r="B20" s="56"/>
      <c r="C20" s="76" t="s">
        <v>172</v>
      </c>
      <c r="D20" s="77"/>
      <c r="E20" s="77"/>
      <c r="F20" s="77"/>
      <c r="G20" s="77"/>
      <c r="H20" s="77"/>
      <c r="I20" s="77"/>
      <c r="J20" s="77"/>
      <c r="K20" s="78"/>
      <c r="L20" s="80" t="s">
        <v>149</v>
      </c>
      <c r="M20" s="81"/>
      <c r="N20" s="81"/>
      <c r="O20" s="82"/>
      <c r="P20" s="79"/>
      <c r="Q20" s="79"/>
      <c r="R20" s="79"/>
      <c r="S20" s="79"/>
      <c r="T20" s="79"/>
      <c r="U20" s="79"/>
      <c r="V20" s="56" t="s">
        <v>17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 t="s">
        <v>303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44"/>
      <c r="BE20" s="45"/>
      <c r="BF20" s="45"/>
      <c r="BG20" s="45"/>
      <c r="BH20" s="44">
        <f>SUM(15000*20)</f>
        <v>300000</v>
      </c>
      <c r="BI20" s="45"/>
      <c r="BJ20" s="45"/>
      <c r="BK20" s="46"/>
      <c r="BL20" s="45"/>
      <c r="BM20" s="45"/>
      <c r="BN20" s="45"/>
      <c r="BO20" s="46"/>
      <c r="BP20" s="61">
        <f t="shared" ref="BP20" si="7">SUM(BD20:BO21)</f>
        <v>450000</v>
      </c>
      <c r="BQ20" s="61"/>
      <c r="BR20" s="61"/>
      <c r="BS20" s="61"/>
      <c r="BT20" s="5"/>
      <c r="BU20" s="5"/>
      <c r="BV20" s="5" t="s">
        <v>174</v>
      </c>
      <c r="BW20" s="2" t="s">
        <v>175</v>
      </c>
      <c r="BX20" s="2"/>
      <c r="BY20" s="2"/>
      <c r="BZ20" s="2"/>
      <c r="CA20" s="2"/>
      <c r="CB20" s="2"/>
      <c r="CC20" s="2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>
      <c r="A21" s="56"/>
      <c r="B21" s="56"/>
      <c r="C21" s="73"/>
      <c r="D21" s="74"/>
      <c r="E21" s="74"/>
      <c r="F21" s="74"/>
      <c r="G21" s="74"/>
      <c r="H21" s="74"/>
      <c r="I21" s="74"/>
      <c r="J21" s="74"/>
      <c r="K21" s="75"/>
      <c r="L21" s="83"/>
      <c r="M21" s="84"/>
      <c r="N21" s="84"/>
      <c r="O21" s="85"/>
      <c r="P21" s="79"/>
      <c r="Q21" s="79"/>
      <c r="R21" s="79"/>
      <c r="S21" s="79"/>
      <c r="T21" s="79"/>
      <c r="U21" s="79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 t="s">
        <v>302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47"/>
      <c r="BE21" s="48"/>
      <c r="BF21" s="48"/>
      <c r="BG21" s="48"/>
      <c r="BH21" s="47">
        <f>SUM(15000*10)</f>
        <v>150000</v>
      </c>
      <c r="BI21" s="48"/>
      <c r="BJ21" s="48"/>
      <c r="BK21" s="49"/>
      <c r="BL21" s="48"/>
      <c r="BM21" s="48"/>
      <c r="BN21" s="48"/>
      <c r="BO21" s="49"/>
      <c r="BP21" s="61"/>
      <c r="BQ21" s="61"/>
      <c r="BR21" s="61"/>
      <c r="BS21" s="61"/>
      <c r="BT21" s="5"/>
      <c r="BU21" s="5"/>
      <c r="BV21" s="5" t="s">
        <v>176</v>
      </c>
      <c r="BW21" s="2" t="s">
        <v>175</v>
      </c>
      <c r="BX21" s="2"/>
      <c r="BY21" s="2"/>
      <c r="BZ21" s="2"/>
      <c r="CA21" s="2"/>
      <c r="CB21" s="2"/>
      <c r="CC21" s="2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>
      <c r="A22" s="56"/>
      <c r="B22" s="56"/>
      <c r="C22" s="70"/>
      <c r="D22" s="71"/>
      <c r="E22" s="71"/>
      <c r="F22" s="71"/>
      <c r="G22" s="71"/>
      <c r="H22" s="71"/>
      <c r="I22" s="71"/>
      <c r="J22" s="71"/>
      <c r="K22" s="72"/>
      <c r="L22" s="68"/>
      <c r="M22" s="68"/>
      <c r="N22" s="68"/>
      <c r="O22" s="6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44"/>
      <c r="BE22" s="45"/>
      <c r="BF22" s="45"/>
      <c r="BG22" s="45"/>
      <c r="BH22" s="44"/>
      <c r="BI22" s="45"/>
      <c r="BJ22" s="45"/>
      <c r="BK22" s="46"/>
      <c r="BL22" s="45"/>
      <c r="BM22" s="45"/>
      <c r="BN22" s="45"/>
      <c r="BO22" s="46"/>
      <c r="BP22" s="61">
        <f t="shared" ref="BP22" si="8">SUM(BD22:BO23)</f>
        <v>0</v>
      </c>
      <c r="BQ22" s="61"/>
      <c r="BR22" s="61"/>
      <c r="BS22" s="61"/>
      <c r="BT22" s="5"/>
      <c r="BU22" s="5"/>
      <c r="BV22" s="5"/>
      <c r="BW22" s="2"/>
      <c r="BX22" s="2"/>
      <c r="BY22" s="2"/>
      <c r="BZ22" s="2"/>
      <c r="CA22" s="2"/>
      <c r="CB22" s="2"/>
      <c r="CC22" s="2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>
      <c r="A23" s="56"/>
      <c r="B23" s="56"/>
      <c r="C23" s="73"/>
      <c r="D23" s="74"/>
      <c r="E23" s="74"/>
      <c r="F23" s="74"/>
      <c r="G23" s="74"/>
      <c r="H23" s="74"/>
      <c r="I23" s="74"/>
      <c r="J23" s="74"/>
      <c r="K23" s="75"/>
      <c r="L23" s="69"/>
      <c r="M23" s="69"/>
      <c r="N23" s="69"/>
      <c r="O23" s="69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47"/>
      <c r="BE23" s="48"/>
      <c r="BF23" s="48"/>
      <c r="BG23" s="48"/>
      <c r="BH23" s="47"/>
      <c r="BI23" s="48"/>
      <c r="BJ23" s="48"/>
      <c r="BK23" s="49"/>
      <c r="BL23" s="48"/>
      <c r="BM23" s="48"/>
      <c r="BN23" s="48"/>
      <c r="BO23" s="49"/>
      <c r="BP23" s="61"/>
      <c r="BQ23" s="61"/>
      <c r="BR23" s="61"/>
      <c r="BS23" s="61"/>
      <c r="BT23" s="5"/>
      <c r="BU23" s="5"/>
      <c r="BV23" s="5"/>
      <c r="BW23" s="2"/>
      <c r="BX23" s="2"/>
      <c r="BY23" s="2"/>
      <c r="BZ23" s="2"/>
      <c r="CA23" s="2"/>
      <c r="CB23" s="2"/>
      <c r="CC23" s="2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2">
        <f>SUM(BD4:BG23)</f>
        <v>1130000</v>
      </c>
      <c r="BE24" s="43"/>
      <c r="BF24" s="43"/>
      <c r="BG24" s="43"/>
      <c r="BH24" s="42">
        <f>SUM(BH4:BK23)</f>
        <v>450000</v>
      </c>
      <c r="BI24" s="43"/>
      <c r="BJ24" s="43"/>
      <c r="BK24" s="43"/>
      <c r="BL24" s="42">
        <f>SUM(BL4:BO23)</f>
        <v>19000</v>
      </c>
      <c r="BM24" s="43"/>
      <c r="BN24" s="43"/>
      <c r="BO24" s="43"/>
      <c r="BP24" s="42">
        <f>SUM(BP4:BS23)</f>
        <v>1599000</v>
      </c>
      <c r="BQ24" s="43"/>
      <c r="BR24" s="43"/>
      <c r="BS24" s="43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10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10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10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10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10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10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10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94">
    <mergeCell ref="AK2:BC3"/>
    <mergeCell ref="BP4:BS5"/>
    <mergeCell ref="AK4:BC4"/>
    <mergeCell ref="AK5:BC5"/>
    <mergeCell ref="BD4:BG4"/>
    <mergeCell ref="BD5:BG5"/>
    <mergeCell ref="A4:B5"/>
    <mergeCell ref="C4:K5"/>
    <mergeCell ref="L4:O4"/>
    <mergeCell ref="P4:U5"/>
    <mergeCell ref="V4:Z5"/>
    <mergeCell ref="AA4:AE5"/>
    <mergeCell ref="L5:O5"/>
    <mergeCell ref="BH4:BK4"/>
    <mergeCell ref="BL4:BO4"/>
    <mergeCell ref="BH5:BK5"/>
    <mergeCell ref="BL5:BO5"/>
    <mergeCell ref="AF8:AJ9"/>
    <mergeCell ref="BP8:BS9"/>
    <mergeCell ref="AK8:BC8"/>
    <mergeCell ref="AK9:BC9"/>
    <mergeCell ref="BD8:BG8"/>
    <mergeCell ref="BD9:BG9"/>
    <mergeCell ref="A8:B9"/>
    <mergeCell ref="C8:K9"/>
    <mergeCell ref="L8:O8"/>
    <mergeCell ref="V8:Z9"/>
    <mergeCell ref="AA8:AE9"/>
    <mergeCell ref="L9:O9"/>
    <mergeCell ref="P8:U8"/>
    <mergeCell ref="P9:U9"/>
    <mergeCell ref="BH8:BK8"/>
    <mergeCell ref="BL8:BO8"/>
    <mergeCell ref="BH9:BK9"/>
    <mergeCell ref="BL9:BO9"/>
    <mergeCell ref="AF10:AJ11"/>
    <mergeCell ref="BP10:BS11"/>
    <mergeCell ref="AK10:BC10"/>
    <mergeCell ref="AK11:BC11"/>
    <mergeCell ref="BD10:BG10"/>
    <mergeCell ref="BD11:BG11"/>
    <mergeCell ref="A10:B11"/>
    <mergeCell ref="C10:K11"/>
    <mergeCell ref="L10:O10"/>
    <mergeCell ref="P10:U11"/>
    <mergeCell ref="V10:Z11"/>
    <mergeCell ref="AA10:AE11"/>
    <mergeCell ref="L11:O11"/>
    <mergeCell ref="BH10:BK10"/>
    <mergeCell ref="BL10:BO10"/>
    <mergeCell ref="BH11:BK11"/>
    <mergeCell ref="BL11:BO11"/>
    <mergeCell ref="AF12:AJ13"/>
    <mergeCell ref="BP12:BS13"/>
    <mergeCell ref="AK12:BC12"/>
    <mergeCell ref="AK13:BC13"/>
    <mergeCell ref="BD12:BG12"/>
    <mergeCell ref="BD13:BG13"/>
    <mergeCell ref="A12:B13"/>
    <mergeCell ref="C12:K13"/>
    <mergeCell ref="L12:O12"/>
    <mergeCell ref="P12:U13"/>
    <mergeCell ref="V12:Z13"/>
    <mergeCell ref="AA12:AE13"/>
    <mergeCell ref="L13:O13"/>
    <mergeCell ref="BH12:BK12"/>
    <mergeCell ref="BL12:BO12"/>
    <mergeCell ref="BH13:BK13"/>
    <mergeCell ref="BL13:BO13"/>
    <mergeCell ref="AF14:AJ15"/>
    <mergeCell ref="BP14:BS15"/>
    <mergeCell ref="AK14:BC14"/>
    <mergeCell ref="AK15:BC15"/>
    <mergeCell ref="BD14:BG14"/>
    <mergeCell ref="BD15:BG15"/>
    <mergeCell ref="A14:B15"/>
    <mergeCell ref="C14:K15"/>
    <mergeCell ref="L14:O14"/>
    <mergeCell ref="P14:U15"/>
    <mergeCell ref="V14:Z15"/>
    <mergeCell ref="AA14:AE15"/>
    <mergeCell ref="L15:O15"/>
    <mergeCell ref="BH14:BK14"/>
    <mergeCell ref="BL14:BO14"/>
    <mergeCell ref="BH15:BK15"/>
    <mergeCell ref="BL15:BO15"/>
    <mergeCell ref="AF16:AJ17"/>
    <mergeCell ref="BP16:BS17"/>
    <mergeCell ref="AK16:BC16"/>
    <mergeCell ref="AK17:BC17"/>
    <mergeCell ref="BD16:BG16"/>
    <mergeCell ref="BD17:BG17"/>
    <mergeCell ref="A16:B17"/>
    <mergeCell ref="L16:O16"/>
    <mergeCell ref="P16:U17"/>
    <mergeCell ref="V16:Z17"/>
    <mergeCell ref="AA16:AE17"/>
    <mergeCell ref="L17:O17"/>
    <mergeCell ref="BH16:BK16"/>
    <mergeCell ref="BL16:BO16"/>
    <mergeCell ref="BH17:BK17"/>
    <mergeCell ref="BL17:BO17"/>
    <mergeCell ref="C16:K16"/>
    <mergeCell ref="C17:K17"/>
    <mergeCell ref="AF18:AJ19"/>
    <mergeCell ref="BP18:BS19"/>
    <mergeCell ref="AK18:BC18"/>
    <mergeCell ref="AK19:BC19"/>
    <mergeCell ref="BD18:BG18"/>
    <mergeCell ref="BD19:BG19"/>
    <mergeCell ref="A18:B19"/>
    <mergeCell ref="L18:O18"/>
    <mergeCell ref="P18:U19"/>
    <mergeCell ref="V18:Z19"/>
    <mergeCell ref="AA18:AE19"/>
    <mergeCell ref="L19:O19"/>
    <mergeCell ref="BH18:BK18"/>
    <mergeCell ref="BL18:BO18"/>
    <mergeCell ref="C18:K18"/>
    <mergeCell ref="C19:K19"/>
    <mergeCell ref="AF20:AJ21"/>
    <mergeCell ref="BP20:BS21"/>
    <mergeCell ref="AK20:BC20"/>
    <mergeCell ref="AK21:BC21"/>
    <mergeCell ref="BD20:BG20"/>
    <mergeCell ref="BD21:BG21"/>
    <mergeCell ref="A20:B21"/>
    <mergeCell ref="C20:K21"/>
    <mergeCell ref="P20:U21"/>
    <mergeCell ref="V20:Z21"/>
    <mergeCell ref="AA20:AE21"/>
    <mergeCell ref="L20:O21"/>
    <mergeCell ref="AF22:AJ23"/>
    <mergeCell ref="BP22:BS23"/>
    <mergeCell ref="AK22:BC22"/>
    <mergeCell ref="AK23:BC23"/>
    <mergeCell ref="BD22:BG22"/>
    <mergeCell ref="BD23:BG23"/>
    <mergeCell ref="A22:B23"/>
    <mergeCell ref="L22:O22"/>
    <mergeCell ref="P22:U23"/>
    <mergeCell ref="V22:Z23"/>
    <mergeCell ref="AA22:AE23"/>
    <mergeCell ref="L23:O23"/>
    <mergeCell ref="C22:K22"/>
    <mergeCell ref="C23:K23"/>
    <mergeCell ref="BP3:BS3"/>
    <mergeCell ref="BD1:BS1"/>
    <mergeCell ref="A2:B3"/>
    <mergeCell ref="C2:K3"/>
    <mergeCell ref="P2:U2"/>
    <mergeCell ref="V2:Z3"/>
    <mergeCell ref="AA2:AE3"/>
    <mergeCell ref="AF2:AJ3"/>
    <mergeCell ref="BH7:BK7"/>
    <mergeCell ref="BL7:BO7"/>
    <mergeCell ref="BP6:BS7"/>
    <mergeCell ref="AK6:BC6"/>
    <mergeCell ref="AK7:BC7"/>
    <mergeCell ref="BD6:BG6"/>
    <mergeCell ref="BD7:BG7"/>
    <mergeCell ref="A6:B7"/>
    <mergeCell ref="C6:K7"/>
    <mergeCell ref="L6:O6"/>
    <mergeCell ref="P6:U7"/>
    <mergeCell ref="V6:Z7"/>
    <mergeCell ref="AA6:AE7"/>
    <mergeCell ref="L7:O7"/>
    <mergeCell ref="BH6:BK6"/>
    <mergeCell ref="BL6:BO6"/>
    <mergeCell ref="A1:U1"/>
    <mergeCell ref="V1:BC1"/>
    <mergeCell ref="BP24:BS24"/>
    <mergeCell ref="BH22:BK22"/>
    <mergeCell ref="BL22:BO22"/>
    <mergeCell ref="BH23:BK23"/>
    <mergeCell ref="BL23:BO23"/>
    <mergeCell ref="BD24:BG24"/>
    <mergeCell ref="BH24:BK24"/>
    <mergeCell ref="BL24:BO24"/>
    <mergeCell ref="BH19:BK19"/>
    <mergeCell ref="BL19:BO19"/>
    <mergeCell ref="BH20:BK20"/>
    <mergeCell ref="BL20:BO20"/>
    <mergeCell ref="BH21:BK21"/>
    <mergeCell ref="BL21:BO21"/>
    <mergeCell ref="L2:O3"/>
    <mergeCell ref="AF6:AJ7"/>
    <mergeCell ref="AF4:AJ5"/>
    <mergeCell ref="BD2:BS2"/>
    <mergeCell ref="P3:U3"/>
    <mergeCell ref="BD3:BG3"/>
    <mergeCell ref="BH3:BK3"/>
    <mergeCell ref="BL3:BO3"/>
  </mergeCells>
  <phoneticPr fontId="1"/>
  <pageMargins left="0.7" right="0.7" top="0.75" bottom="0.75" header="0.3" footer="0.3"/>
  <pageSetup paperSize="9" scale="7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257"/>
  <sheetViews>
    <sheetView zoomScale="120" zoomScaleNormal="120" workbookViewId="0">
      <selection activeCell="C18" sqref="C18:K19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</cols>
  <sheetData>
    <row r="1" spans="1:74" ht="26.25" customHeight="1">
      <c r="A1" s="39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9" t="s">
        <v>323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58" t="s">
        <v>14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60"/>
    </row>
    <row r="2" spans="1:74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27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1"/>
      <c r="BU2" s="1"/>
    </row>
    <row r="3" spans="1:7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3" t="s">
        <v>8</v>
      </c>
      <c r="BU3" s="3" t="s">
        <v>9</v>
      </c>
      <c r="BV3" s="9" t="s">
        <v>36</v>
      </c>
    </row>
    <row r="4" spans="1:74" ht="20" customHeight="1">
      <c r="A4" s="80">
        <v>1</v>
      </c>
      <c r="B4" s="82"/>
      <c r="C4" s="110" t="s">
        <v>225</v>
      </c>
      <c r="D4" s="111"/>
      <c r="E4" s="111"/>
      <c r="F4" s="111"/>
      <c r="G4" s="111"/>
      <c r="H4" s="111"/>
      <c r="I4" s="111"/>
      <c r="J4" s="111"/>
      <c r="K4" s="112"/>
      <c r="L4" s="102" t="s">
        <v>226</v>
      </c>
      <c r="M4" s="102"/>
      <c r="N4" s="102"/>
      <c r="O4" s="102"/>
      <c r="P4" s="90" t="s">
        <v>227</v>
      </c>
      <c r="Q4" s="90"/>
      <c r="R4" s="90"/>
      <c r="S4" s="90"/>
      <c r="T4" s="90"/>
      <c r="U4" s="90"/>
      <c r="V4" s="90" t="s">
        <v>228</v>
      </c>
      <c r="W4" s="90"/>
      <c r="X4" s="90"/>
      <c r="Y4" s="90"/>
      <c r="Z4" s="90"/>
      <c r="AA4" s="90" t="s">
        <v>229</v>
      </c>
      <c r="AB4" s="90"/>
      <c r="AC4" s="90"/>
      <c r="AD4" s="90"/>
      <c r="AE4" s="90"/>
      <c r="AF4" s="90"/>
      <c r="AG4" s="90"/>
      <c r="AH4" s="90"/>
      <c r="AI4" s="90"/>
      <c r="AJ4" s="90"/>
      <c r="AK4" s="94" t="s">
        <v>230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44"/>
      <c r="BE4" s="45"/>
      <c r="BF4" s="45"/>
      <c r="BG4" s="45"/>
      <c r="BH4" s="44"/>
      <c r="BI4" s="45"/>
      <c r="BJ4" s="45"/>
      <c r="BK4" s="46"/>
      <c r="BL4" s="45"/>
      <c r="BM4" s="45"/>
      <c r="BN4" s="45"/>
      <c r="BO4" s="46"/>
      <c r="BP4" s="61">
        <f>SUM(BD4:BO5)</f>
        <v>0</v>
      </c>
      <c r="BQ4" s="61"/>
      <c r="BR4" s="61"/>
      <c r="BS4" s="61"/>
      <c r="BT4" s="3"/>
      <c r="BU4" s="3"/>
      <c r="BV4" s="3"/>
    </row>
    <row r="5" spans="1:74">
      <c r="A5" s="83"/>
      <c r="B5" s="85"/>
      <c r="C5" s="113" t="s">
        <v>231</v>
      </c>
      <c r="D5" s="114"/>
      <c r="E5" s="114"/>
      <c r="F5" s="114"/>
      <c r="G5" s="114"/>
      <c r="H5" s="114"/>
      <c r="I5" s="114"/>
      <c r="J5" s="114"/>
      <c r="K5" s="115"/>
      <c r="L5" s="88" t="s">
        <v>232</v>
      </c>
      <c r="M5" s="88"/>
      <c r="N5" s="88"/>
      <c r="O5" s="88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1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3"/>
      <c r="BD5" s="47"/>
      <c r="BE5" s="48"/>
      <c r="BF5" s="48"/>
      <c r="BG5" s="48"/>
      <c r="BH5" s="47"/>
      <c r="BI5" s="48"/>
      <c r="BJ5" s="48"/>
      <c r="BK5" s="49"/>
      <c r="BL5" s="48"/>
      <c r="BM5" s="48"/>
      <c r="BN5" s="48"/>
      <c r="BO5" s="49"/>
      <c r="BP5" s="61"/>
      <c r="BQ5" s="61"/>
      <c r="BR5" s="61"/>
      <c r="BS5" s="61"/>
      <c r="BT5" s="3"/>
      <c r="BU5" s="3"/>
      <c r="BV5" s="3"/>
    </row>
    <row r="6" spans="1:74">
      <c r="A6" s="56">
        <v>2</v>
      </c>
      <c r="B6" s="56"/>
      <c r="C6" s="110" t="s">
        <v>233</v>
      </c>
      <c r="D6" s="111"/>
      <c r="E6" s="111"/>
      <c r="F6" s="111"/>
      <c r="G6" s="111"/>
      <c r="H6" s="111"/>
      <c r="I6" s="111"/>
      <c r="J6" s="111"/>
      <c r="K6" s="112"/>
      <c r="L6" s="118" t="s">
        <v>145</v>
      </c>
      <c r="M6" s="118"/>
      <c r="N6" s="118"/>
      <c r="O6" s="118"/>
      <c r="P6" s="119" t="s">
        <v>234</v>
      </c>
      <c r="Q6" s="120"/>
      <c r="R6" s="120"/>
      <c r="S6" s="120"/>
      <c r="T6" s="120"/>
      <c r="U6" s="121"/>
      <c r="V6" s="90" t="s">
        <v>235</v>
      </c>
      <c r="W6" s="90"/>
      <c r="X6" s="90"/>
      <c r="Y6" s="90"/>
      <c r="Z6" s="90"/>
      <c r="AA6" s="90" t="s">
        <v>236</v>
      </c>
      <c r="AB6" s="90"/>
      <c r="AC6" s="90"/>
      <c r="AD6" s="90"/>
      <c r="AE6" s="90"/>
      <c r="AF6" s="90"/>
      <c r="AG6" s="90"/>
      <c r="AH6" s="90"/>
      <c r="AI6" s="90"/>
      <c r="AJ6" s="90"/>
      <c r="AK6" s="9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5"/>
      <c r="BD6" s="44">
        <f>SUM(5000*4*5)</f>
        <v>100000</v>
      </c>
      <c r="BE6" s="45"/>
      <c r="BF6" s="45"/>
      <c r="BG6" s="45"/>
      <c r="BH6" s="44">
        <f>SUM(1450*4*5)</f>
        <v>29000</v>
      </c>
      <c r="BI6" s="45"/>
      <c r="BJ6" s="45"/>
      <c r="BK6" s="46"/>
      <c r="BL6" s="45">
        <f>SUM(1500*4)</f>
        <v>6000</v>
      </c>
      <c r="BM6" s="45"/>
      <c r="BN6" s="45"/>
      <c r="BO6" s="46"/>
      <c r="BP6" s="61">
        <f t="shared" ref="BP6" si="0">SUM(BD6:BO7)</f>
        <v>135000</v>
      </c>
      <c r="BQ6" s="61"/>
      <c r="BR6" s="61"/>
      <c r="BS6" s="61"/>
      <c r="BT6" s="3" t="s">
        <v>156</v>
      </c>
      <c r="BU6" s="3" t="s">
        <v>157</v>
      </c>
      <c r="BV6" s="3" t="s">
        <v>159</v>
      </c>
    </row>
    <row r="7" spans="1:74">
      <c r="A7" s="56"/>
      <c r="B7" s="56"/>
      <c r="C7" s="113" t="s">
        <v>237</v>
      </c>
      <c r="D7" s="114"/>
      <c r="E7" s="114"/>
      <c r="F7" s="114"/>
      <c r="G7" s="114"/>
      <c r="H7" s="114"/>
      <c r="I7" s="114"/>
      <c r="J7" s="114"/>
      <c r="K7" s="115"/>
      <c r="L7" s="109" t="s">
        <v>238</v>
      </c>
      <c r="M7" s="109"/>
      <c r="N7" s="109"/>
      <c r="O7" s="109"/>
      <c r="P7" s="122"/>
      <c r="Q7" s="123"/>
      <c r="R7" s="123"/>
      <c r="S7" s="123"/>
      <c r="T7" s="123"/>
      <c r="U7" s="124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106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8"/>
      <c r="BD7" s="47"/>
      <c r="BE7" s="48"/>
      <c r="BF7" s="48"/>
      <c r="BG7" s="48"/>
      <c r="BH7" s="47"/>
      <c r="BI7" s="48"/>
      <c r="BJ7" s="48"/>
      <c r="BK7" s="49"/>
      <c r="BL7" s="48"/>
      <c r="BM7" s="48"/>
      <c r="BN7" s="48"/>
      <c r="BO7" s="49"/>
      <c r="BP7" s="61"/>
      <c r="BQ7" s="61"/>
      <c r="BR7" s="61"/>
      <c r="BS7" s="61"/>
      <c r="BT7" s="3"/>
      <c r="BU7" s="3"/>
      <c r="BV7" s="3"/>
    </row>
    <row r="8" spans="1:74">
      <c r="A8" s="56">
        <v>3</v>
      </c>
      <c r="B8" s="56"/>
      <c r="C8" s="110" t="s">
        <v>239</v>
      </c>
      <c r="D8" s="111"/>
      <c r="E8" s="111"/>
      <c r="F8" s="111"/>
      <c r="G8" s="111"/>
      <c r="H8" s="111"/>
      <c r="I8" s="111"/>
      <c r="J8" s="111"/>
      <c r="K8" s="112"/>
      <c r="L8" s="102"/>
      <c r="M8" s="102"/>
      <c r="N8" s="102"/>
      <c r="O8" s="102"/>
      <c r="P8" s="90" t="s">
        <v>240</v>
      </c>
      <c r="Q8" s="90"/>
      <c r="R8" s="90"/>
      <c r="S8" s="90"/>
      <c r="T8" s="90"/>
      <c r="U8" s="90"/>
      <c r="V8" s="90" t="s">
        <v>241</v>
      </c>
      <c r="W8" s="90"/>
      <c r="X8" s="90"/>
      <c r="Y8" s="90"/>
      <c r="Z8" s="90"/>
      <c r="AA8" s="90" t="s">
        <v>242</v>
      </c>
      <c r="AB8" s="90"/>
      <c r="AC8" s="90"/>
      <c r="AD8" s="90"/>
      <c r="AE8" s="90"/>
      <c r="AF8" s="90"/>
      <c r="AG8" s="90"/>
      <c r="AH8" s="90"/>
      <c r="AI8" s="90"/>
      <c r="AJ8" s="90"/>
      <c r="AK8" s="6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44">
        <f>SUM(5000*2*2)</f>
        <v>20000</v>
      </c>
      <c r="BE8" s="45"/>
      <c r="BF8" s="45"/>
      <c r="BG8" s="45"/>
      <c r="BH8" s="44"/>
      <c r="BI8" s="45"/>
      <c r="BJ8" s="45"/>
      <c r="BK8" s="46"/>
      <c r="BL8" s="45"/>
      <c r="BM8" s="45"/>
      <c r="BN8" s="45"/>
      <c r="BO8" s="46"/>
      <c r="BP8" s="61">
        <f t="shared" ref="BP8" si="1">SUM(BD8:BO9)</f>
        <v>20000</v>
      </c>
      <c r="BQ8" s="61"/>
      <c r="BR8" s="61"/>
      <c r="BS8" s="61"/>
      <c r="BT8" s="3" t="s">
        <v>158</v>
      </c>
      <c r="BU8" s="3"/>
      <c r="BV8" s="3"/>
    </row>
    <row r="9" spans="1:74">
      <c r="A9" s="56"/>
      <c r="B9" s="56"/>
      <c r="C9" s="113" t="s">
        <v>243</v>
      </c>
      <c r="D9" s="114"/>
      <c r="E9" s="114"/>
      <c r="F9" s="114"/>
      <c r="G9" s="114"/>
      <c r="H9" s="114"/>
      <c r="I9" s="114"/>
      <c r="J9" s="114"/>
      <c r="K9" s="115"/>
      <c r="L9" s="88"/>
      <c r="M9" s="88"/>
      <c r="N9" s="88"/>
      <c r="O9" s="88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1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3"/>
      <c r="BD9" s="47"/>
      <c r="BE9" s="48"/>
      <c r="BF9" s="48"/>
      <c r="BG9" s="48"/>
      <c r="BH9" s="47"/>
      <c r="BI9" s="48"/>
      <c r="BJ9" s="48"/>
      <c r="BK9" s="49"/>
      <c r="BL9" s="48"/>
      <c r="BM9" s="48"/>
      <c r="BN9" s="48"/>
      <c r="BO9" s="49"/>
      <c r="BP9" s="61"/>
      <c r="BQ9" s="61"/>
      <c r="BR9" s="61"/>
      <c r="BS9" s="61"/>
      <c r="BT9" s="3"/>
      <c r="BU9" s="3"/>
      <c r="BV9" s="3"/>
    </row>
    <row r="10" spans="1:74">
      <c r="A10" s="56">
        <v>4</v>
      </c>
      <c r="B10" s="56"/>
      <c r="C10" s="101" t="s">
        <v>244</v>
      </c>
      <c r="D10" s="101"/>
      <c r="E10" s="101"/>
      <c r="F10" s="101"/>
      <c r="G10" s="101"/>
      <c r="H10" s="101"/>
      <c r="I10" s="101"/>
      <c r="J10" s="101"/>
      <c r="K10" s="101"/>
      <c r="L10" s="102" t="s">
        <v>226</v>
      </c>
      <c r="M10" s="102"/>
      <c r="N10" s="102"/>
      <c r="O10" s="102"/>
      <c r="P10" s="103" t="s">
        <v>245</v>
      </c>
      <c r="Q10" s="103"/>
      <c r="R10" s="103"/>
      <c r="S10" s="103"/>
      <c r="T10" s="103"/>
      <c r="U10" s="103"/>
      <c r="V10" s="90" t="s">
        <v>228</v>
      </c>
      <c r="W10" s="90"/>
      <c r="X10" s="90"/>
      <c r="Y10" s="90"/>
      <c r="Z10" s="90"/>
      <c r="AA10" s="103" t="s">
        <v>246</v>
      </c>
      <c r="AB10" s="103"/>
      <c r="AC10" s="103"/>
      <c r="AD10" s="103"/>
      <c r="AE10" s="103"/>
      <c r="AF10" s="90"/>
      <c r="AG10" s="90"/>
      <c r="AH10" s="90"/>
      <c r="AI10" s="90"/>
      <c r="AJ10" s="90"/>
      <c r="AK10" s="94" t="s">
        <v>247</v>
      </c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5"/>
      <c r="BD10" s="44"/>
      <c r="BE10" s="45"/>
      <c r="BF10" s="45"/>
      <c r="BG10" s="45"/>
      <c r="BH10" s="44"/>
      <c r="BI10" s="45"/>
      <c r="BJ10" s="45"/>
      <c r="BK10" s="46"/>
      <c r="BL10" s="45"/>
      <c r="BM10" s="45"/>
      <c r="BN10" s="45"/>
      <c r="BO10" s="46"/>
      <c r="BP10" s="61">
        <f t="shared" ref="BP10" si="2">SUM(BD10:BO11)</f>
        <v>0</v>
      </c>
      <c r="BQ10" s="61"/>
      <c r="BR10" s="61"/>
      <c r="BS10" s="61"/>
      <c r="BT10" s="3"/>
      <c r="BU10" s="3"/>
      <c r="BV10" s="3"/>
    </row>
    <row r="11" spans="1:74">
      <c r="A11" s="56"/>
      <c r="B11" s="56"/>
      <c r="C11" s="101"/>
      <c r="D11" s="101"/>
      <c r="E11" s="101"/>
      <c r="F11" s="101"/>
      <c r="G11" s="101"/>
      <c r="H11" s="101"/>
      <c r="I11" s="101"/>
      <c r="J11" s="101"/>
      <c r="K11" s="101"/>
      <c r="L11" s="88" t="s">
        <v>232</v>
      </c>
      <c r="M11" s="88"/>
      <c r="N11" s="88"/>
      <c r="O11" s="88"/>
      <c r="P11" s="103"/>
      <c r="Q11" s="103"/>
      <c r="R11" s="103"/>
      <c r="S11" s="103"/>
      <c r="T11" s="103"/>
      <c r="U11" s="103"/>
      <c r="V11" s="90"/>
      <c r="W11" s="90"/>
      <c r="X11" s="90"/>
      <c r="Y11" s="90"/>
      <c r="Z11" s="90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106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8"/>
      <c r="BD11" s="47"/>
      <c r="BE11" s="48"/>
      <c r="BF11" s="48"/>
      <c r="BG11" s="48"/>
      <c r="BH11" s="47"/>
      <c r="BI11" s="48"/>
      <c r="BJ11" s="48"/>
      <c r="BK11" s="49"/>
      <c r="BL11" s="48"/>
      <c r="BM11" s="48"/>
      <c r="BN11" s="48"/>
      <c r="BO11" s="49"/>
      <c r="BP11" s="61"/>
      <c r="BQ11" s="61"/>
      <c r="BR11" s="61"/>
      <c r="BS11" s="61"/>
      <c r="BT11" s="3"/>
      <c r="BU11" s="3"/>
      <c r="BV11" s="3"/>
    </row>
    <row r="12" spans="1:74">
      <c r="A12" s="56">
        <v>5</v>
      </c>
      <c r="B12" s="56"/>
      <c r="C12" s="101" t="s">
        <v>125</v>
      </c>
      <c r="D12" s="101"/>
      <c r="E12" s="101"/>
      <c r="F12" s="101"/>
      <c r="G12" s="101"/>
      <c r="H12" s="101"/>
      <c r="I12" s="101"/>
      <c r="J12" s="101"/>
      <c r="K12" s="101"/>
      <c r="L12" s="102" t="s">
        <v>248</v>
      </c>
      <c r="M12" s="102"/>
      <c r="N12" s="102"/>
      <c r="O12" s="102"/>
      <c r="P12" s="90" t="s">
        <v>240</v>
      </c>
      <c r="Q12" s="90"/>
      <c r="R12" s="90"/>
      <c r="S12" s="90"/>
      <c r="T12" s="90"/>
      <c r="U12" s="90"/>
      <c r="V12" s="90" t="s">
        <v>249</v>
      </c>
      <c r="W12" s="90"/>
      <c r="X12" s="90"/>
      <c r="Y12" s="90"/>
      <c r="Z12" s="90"/>
      <c r="AA12" s="90" t="s">
        <v>250</v>
      </c>
      <c r="AB12" s="90"/>
      <c r="AC12" s="90"/>
      <c r="AD12" s="90"/>
      <c r="AE12" s="90"/>
      <c r="AF12" s="90" t="s">
        <v>251</v>
      </c>
      <c r="AG12" s="90"/>
      <c r="AH12" s="90"/>
      <c r="AI12" s="90"/>
      <c r="AJ12" s="90"/>
      <c r="AK12" s="62" t="s">
        <v>252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44">
        <f>SUM(5000*9)</f>
        <v>45000</v>
      </c>
      <c r="BE12" s="45"/>
      <c r="BF12" s="45"/>
      <c r="BG12" s="45"/>
      <c r="BH12" s="44"/>
      <c r="BI12" s="45"/>
      <c r="BJ12" s="45"/>
      <c r="BK12" s="46"/>
      <c r="BL12" s="45"/>
      <c r="BM12" s="45"/>
      <c r="BN12" s="45"/>
      <c r="BO12" s="46"/>
      <c r="BP12" s="61">
        <f t="shared" ref="BP12" si="3">SUM(BD12:BO13)</f>
        <v>180000</v>
      </c>
      <c r="BQ12" s="61"/>
      <c r="BR12" s="61"/>
      <c r="BS12" s="61"/>
      <c r="BT12" s="3" t="s">
        <v>152</v>
      </c>
      <c r="BU12" s="3"/>
      <c r="BV12" s="3"/>
    </row>
    <row r="13" spans="1:74">
      <c r="A13" s="56"/>
      <c r="B13" s="56"/>
      <c r="C13" s="101"/>
      <c r="D13" s="101"/>
      <c r="E13" s="101"/>
      <c r="F13" s="101"/>
      <c r="G13" s="101"/>
      <c r="H13" s="101"/>
      <c r="I13" s="101"/>
      <c r="J13" s="101"/>
      <c r="K13" s="101"/>
      <c r="L13" s="88" t="s">
        <v>253</v>
      </c>
      <c r="M13" s="88"/>
      <c r="N13" s="88"/>
      <c r="O13" s="88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1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3"/>
      <c r="BD13" s="47">
        <f>SUM(5000*9*3)</f>
        <v>135000</v>
      </c>
      <c r="BE13" s="48"/>
      <c r="BF13" s="48"/>
      <c r="BG13" s="48"/>
      <c r="BH13" s="47"/>
      <c r="BI13" s="48"/>
      <c r="BJ13" s="48"/>
      <c r="BK13" s="49"/>
      <c r="BL13" s="48"/>
      <c r="BM13" s="48"/>
      <c r="BN13" s="48"/>
      <c r="BO13" s="49"/>
      <c r="BP13" s="61"/>
      <c r="BQ13" s="61"/>
      <c r="BR13" s="61"/>
      <c r="BS13" s="61"/>
      <c r="BT13" s="3" t="s">
        <v>160</v>
      </c>
      <c r="BU13" s="3"/>
      <c r="BV13" s="3"/>
    </row>
    <row r="14" spans="1:74">
      <c r="A14" s="56">
        <v>6</v>
      </c>
      <c r="B14" s="56"/>
      <c r="C14" s="101" t="s">
        <v>146</v>
      </c>
      <c r="D14" s="101"/>
      <c r="E14" s="101"/>
      <c r="F14" s="101"/>
      <c r="G14" s="101"/>
      <c r="H14" s="101"/>
      <c r="I14" s="101"/>
      <c r="J14" s="101"/>
      <c r="K14" s="101"/>
      <c r="L14" s="116" t="s">
        <v>147</v>
      </c>
      <c r="M14" s="116"/>
      <c r="N14" s="116"/>
      <c r="O14" s="116"/>
      <c r="P14" s="95" t="s">
        <v>254</v>
      </c>
      <c r="Q14" s="96"/>
      <c r="R14" s="96"/>
      <c r="S14" s="96"/>
      <c r="T14" s="96"/>
      <c r="U14" s="97"/>
      <c r="V14" s="90" t="s">
        <v>249</v>
      </c>
      <c r="W14" s="90"/>
      <c r="X14" s="90"/>
      <c r="Y14" s="90"/>
      <c r="Z14" s="90"/>
      <c r="AA14" s="90" t="s">
        <v>250</v>
      </c>
      <c r="AB14" s="90"/>
      <c r="AC14" s="90"/>
      <c r="AD14" s="90"/>
      <c r="AE14" s="90"/>
      <c r="AF14" s="90" t="s">
        <v>255</v>
      </c>
      <c r="AG14" s="90"/>
      <c r="AH14" s="90"/>
      <c r="AI14" s="90"/>
      <c r="AJ14" s="90"/>
      <c r="AK14" s="62" t="s">
        <v>256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44">
        <f>SUM(5000*6)</f>
        <v>30000</v>
      </c>
      <c r="BE14" s="45"/>
      <c r="BF14" s="45"/>
      <c r="BG14" s="45"/>
      <c r="BH14" s="44"/>
      <c r="BI14" s="45"/>
      <c r="BJ14" s="45"/>
      <c r="BK14" s="46"/>
      <c r="BL14" s="45"/>
      <c r="BM14" s="45"/>
      <c r="BN14" s="45"/>
      <c r="BO14" s="46"/>
      <c r="BP14" s="61">
        <f t="shared" ref="BP14" si="4">SUM(BD14:BO15)</f>
        <v>180000</v>
      </c>
      <c r="BQ14" s="61"/>
      <c r="BR14" s="61"/>
      <c r="BS14" s="61"/>
      <c r="BT14" s="3" t="s">
        <v>153</v>
      </c>
      <c r="BU14" s="3"/>
      <c r="BV14" s="3"/>
    </row>
    <row r="15" spans="1:74">
      <c r="A15" s="56"/>
      <c r="B15" s="56"/>
      <c r="C15" s="101"/>
      <c r="D15" s="101"/>
      <c r="E15" s="101"/>
      <c r="F15" s="101"/>
      <c r="G15" s="101"/>
      <c r="H15" s="101"/>
      <c r="I15" s="101"/>
      <c r="J15" s="101"/>
      <c r="K15" s="101"/>
      <c r="L15" s="117" t="s">
        <v>257</v>
      </c>
      <c r="M15" s="117"/>
      <c r="N15" s="117"/>
      <c r="O15" s="117"/>
      <c r="P15" s="98" t="s">
        <v>258</v>
      </c>
      <c r="Q15" s="99"/>
      <c r="R15" s="99"/>
      <c r="S15" s="99"/>
      <c r="T15" s="99"/>
      <c r="U15" s="10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3"/>
      <c r="BD15" s="47">
        <f>SUM(50000*3)</f>
        <v>150000</v>
      </c>
      <c r="BE15" s="48"/>
      <c r="BF15" s="48"/>
      <c r="BG15" s="48"/>
      <c r="BH15" s="47"/>
      <c r="BI15" s="48"/>
      <c r="BJ15" s="48"/>
      <c r="BK15" s="49"/>
      <c r="BL15" s="48"/>
      <c r="BM15" s="48"/>
      <c r="BN15" s="48"/>
      <c r="BO15" s="49"/>
      <c r="BP15" s="61"/>
      <c r="BQ15" s="61"/>
      <c r="BR15" s="61"/>
      <c r="BS15" s="61"/>
      <c r="BT15" s="3" t="s">
        <v>271</v>
      </c>
      <c r="BU15" s="3"/>
      <c r="BV15" s="3"/>
    </row>
    <row r="16" spans="1:74">
      <c r="A16" s="56">
        <v>7</v>
      </c>
      <c r="B16" s="56"/>
      <c r="C16" s="101" t="s">
        <v>259</v>
      </c>
      <c r="D16" s="101"/>
      <c r="E16" s="101"/>
      <c r="F16" s="101"/>
      <c r="G16" s="101"/>
      <c r="H16" s="101"/>
      <c r="I16" s="101"/>
      <c r="J16" s="101"/>
      <c r="K16" s="101"/>
      <c r="L16" s="102" t="s">
        <v>260</v>
      </c>
      <c r="M16" s="102"/>
      <c r="N16" s="102"/>
      <c r="O16" s="102"/>
      <c r="P16" s="95" t="s">
        <v>240</v>
      </c>
      <c r="Q16" s="96"/>
      <c r="R16" s="96"/>
      <c r="S16" s="96"/>
      <c r="T16" s="96"/>
      <c r="U16" s="97"/>
      <c r="V16" s="90" t="s">
        <v>228</v>
      </c>
      <c r="W16" s="90"/>
      <c r="X16" s="90"/>
      <c r="Y16" s="90"/>
      <c r="Z16" s="90"/>
      <c r="AA16" s="90"/>
      <c r="AB16" s="90"/>
      <c r="AC16" s="90"/>
      <c r="AD16" s="90"/>
      <c r="AE16" s="90"/>
      <c r="AF16" s="95" t="s">
        <v>261</v>
      </c>
      <c r="AG16" s="96"/>
      <c r="AH16" s="96"/>
      <c r="AI16" s="96"/>
      <c r="AJ16" s="97"/>
      <c r="AK16" s="94" t="s">
        <v>262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44">
        <f>SUM(3000*4*5)</f>
        <v>60000</v>
      </c>
      <c r="BE16" s="45"/>
      <c r="BF16" s="45"/>
      <c r="BG16" s="45"/>
      <c r="BH16" s="44"/>
      <c r="BI16" s="45"/>
      <c r="BJ16" s="45"/>
      <c r="BK16" s="46"/>
      <c r="BL16" s="45"/>
      <c r="BM16" s="45"/>
      <c r="BN16" s="45"/>
      <c r="BO16" s="46"/>
      <c r="BP16" s="61">
        <f t="shared" ref="BP16" si="5">SUM(BD16:BO17)</f>
        <v>238000</v>
      </c>
      <c r="BQ16" s="61"/>
      <c r="BR16" s="61"/>
      <c r="BS16" s="61"/>
      <c r="BT16" s="3" t="s">
        <v>276</v>
      </c>
      <c r="BU16" s="3"/>
      <c r="BV16" s="3"/>
    </row>
    <row r="17" spans="1:74">
      <c r="A17" s="56"/>
      <c r="B17" s="56"/>
      <c r="C17" s="101"/>
      <c r="D17" s="101"/>
      <c r="E17" s="101"/>
      <c r="F17" s="101"/>
      <c r="G17" s="101"/>
      <c r="H17" s="101"/>
      <c r="I17" s="101"/>
      <c r="J17" s="101"/>
      <c r="K17" s="101"/>
      <c r="L17" s="88" t="s">
        <v>263</v>
      </c>
      <c r="M17" s="88"/>
      <c r="N17" s="88"/>
      <c r="O17" s="88"/>
      <c r="P17" s="98" t="s">
        <v>264</v>
      </c>
      <c r="Q17" s="99"/>
      <c r="R17" s="99"/>
      <c r="S17" s="99"/>
      <c r="T17" s="99"/>
      <c r="U17" s="10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8" t="s">
        <v>265</v>
      </c>
      <c r="AG17" s="99"/>
      <c r="AH17" s="99"/>
      <c r="AI17" s="99"/>
      <c r="AJ17" s="100"/>
      <c r="AK17" s="91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3"/>
      <c r="BD17" s="47">
        <f>SUM(3000*4*10)</f>
        <v>120000</v>
      </c>
      <c r="BE17" s="48"/>
      <c r="BF17" s="48"/>
      <c r="BG17" s="49"/>
      <c r="BH17" s="47">
        <f>SUM(1450*4*10)</f>
        <v>58000</v>
      </c>
      <c r="BI17" s="48"/>
      <c r="BJ17" s="48"/>
      <c r="BK17" s="49"/>
      <c r="BL17" s="48"/>
      <c r="BM17" s="48"/>
      <c r="BN17" s="48"/>
      <c r="BO17" s="49"/>
      <c r="BP17" s="61"/>
      <c r="BQ17" s="61"/>
      <c r="BR17" s="61"/>
      <c r="BS17" s="61"/>
      <c r="BT17" s="3" t="s">
        <v>154</v>
      </c>
      <c r="BU17" s="3" t="s">
        <v>155</v>
      </c>
      <c r="BV17" s="3"/>
    </row>
    <row r="18" spans="1:74">
      <c r="A18" s="56"/>
      <c r="B18" s="56"/>
      <c r="C18" s="87" t="s">
        <v>202</v>
      </c>
      <c r="D18" s="87"/>
      <c r="E18" s="87"/>
      <c r="F18" s="87"/>
      <c r="G18" s="87"/>
      <c r="H18" s="87"/>
      <c r="I18" s="87"/>
      <c r="J18" s="87"/>
      <c r="K18" s="87"/>
      <c r="L18" s="68"/>
      <c r="M18" s="68"/>
      <c r="N18" s="68"/>
      <c r="O18" s="6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44"/>
      <c r="BE18" s="45"/>
      <c r="BF18" s="45"/>
      <c r="BG18" s="45"/>
      <c r="BH18" s="44"/>
      <c r="BI18" s="45"/>
      <c r="BJ18" s="45"/>
      <c r="BK18" s="46"/>
      <c r="BL18" s="45"/>
      <c r="BM18" s="45"/>
      <c r="BN18" s="45"/>
      <c r="BO18" s="46"/>
      <c r="BP18" s="61">
        <f t="shared" ref="BP18" si="6">SUM(BD18:BO19)</f>
        <v>0</v>
      </c>
      <c r="BQ18" s="61"/>
      <c r="BR18" s="61"/>
      <c r="BS18" s="61"/>
      <c r="BT18" s="3"/>
      <c r="BU18" s="3"/>
      <c r="BV18" s="3"/>
    </row>
    <row r="19" spans="1:74">
      <c r="A19" s="56"/>
      <c r="B19" s="56"/>
      <c r="C19" s="87"/>
      <c r="D19" s="87"/>
      <c r="E19" s="87"/>
      <c r="F19" s="87"/>
      <c r="G19" s="87"/>
      <c r="H19" s="87"/>
      <c r="I19" s="87"/>
      <c r="J19" s="87"/>
      <c r="K19" s="87"/>
      <c r="L19" s="69"/>
      <c r="M19" s="69"/>
      <c r="N19" s="69"/>
      <c r="O19" s="6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47"/>
      <c r="BE19" s="48"/>
      <c r="BF19" s="48"/>
      <c r="BG19" s="48"/>
      <c r="BH19" s="47"/>
      <c r="BI19" s="48"/>
      <c r="BJ19" s="48"/>
      <c r="BK19" s="49"/>
      <c r="BL19" s="48"/>
      <c r="BM19" s="48"/>
      <c r="BN19" s="48"/>
      <c r="BO19" s="49"/>
      <c r="BP19" s="61"/>
      <c r="BQ19" s="61"/>
      <c r="BR19" s="61"/>
      <c r="BS19" s="61"/>
      <c r="BT19" s="3"/>
      <c r="BU19" s="3"/>
      <c r="BV19" s="3"/>
    </row>
    <row r="20" spans="1:74">
      <c r="A20" s="56"/>
      <c r="B20" s="56"/>
      <c r="C20" s="87"/>
      <c r="D20" s="87"/>
      <c r="E20" s="87"/>
      <c r="F20" s="87"/>
      <c r="G20" s="87"/>
      <c r="H20" s="87"/>
      <c r="I20" s="87"/>
      <c r="J20" s="87"/>
      <c r="K20" s="87"/>
      <c r="L20" s="68"/>
      <c r="M20" s="68"/>
      <c r="N20" s="68"/>
      <c r="O20" s="68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44"/>
      <c r="BE20" s="45"/>
      <c r="BF20" s="45"/>
      <c r="BG20" s="45"/>
      <c r="BH20" s="44"/>
      <c r="BI20" s="45"/>
      <c r="BJ20" s="45"/>
      <c r="BK20" s="46"/>
      <c r="BL20" s="45"/>
      <c r="BM20" s="45"/>
      <c r="BN20" s="45"/>
      <c r="BO20" s="46"/>
      <c r="BP20" s="61"/>
      <c r="BQ20" s="61"/>
      <c r="BR20" s="61"/>
      <c r="BS20" s="61"/>
      <c r="BT20" s="3"/>
      <c r="BU20" s="3"/>
      <c r="BV20" s="9"/>
    </row>
    <row r="21" spans="1:74">
      <c r="A21" s="56"/>
      <c r="B21" s="56"/>
      <c r="C21" s="87"/>
      <c r="D21" s="87"/>
      <c r="E21" s="87"/>
      <c r="F21" s="87"/>
      <c r="G21" s="87"/>
      <c r="H21" s="87"/>
      <c r="I21" s="87"/>
      <c r="J21" s="87"/>
      <c r="K21" s="87"/>
      <c r="L21" s="69"/>
      <c r="M21" s="69"/>
      <c r="N21" s="69"/>
      <c r="O21" s="69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47"/>
      <c r="BE21" s="48"/>
      <c r="BF21" s="48"/>
      <c r="BG21" s="48"/>
      <c r="BH21" s="47"/>
      <c r="BI21" s="48"/>
      <c r="BJ21" s="48"/>
      <c r="BK21" s="49"/>
      <c r="BL21" s="48"/>
      <c r="BM21" s="48"/>
      <c r="BN21" s="48"/>
      <c r="BO21" s="49"/>
      <c r="BP21" s="61"/>
      <c r="BQ21" s="61"/>
      <c r="BR21" s="61"/>
      <c r="BS21" s="61"/>
      <c r="BT21" s="3"/>
      <c r="BU21" s="3"/>
      <c r="BV21" s="9"/>
    </row>
    <row r="22" spans="1:74">
      <c r="A22" s="56"/>
      <c r="B22" s="56"/>
      <c r="C22" s="87"/>
      <c r="D22" s="87"/>
      <c r="E22" s="87"/>
      <c r="F22" s="87"/>
      <c r="G22" s="87"/>
      <c r="H22" s="87"/>
      <c r="I22" s="87"/>
      <c r="J22" s="87"/>
      <c r="K22" s="87"/>
      <c r="L22" s="68"/>
      <c r="M22" s="68"/>
      <c r="N22" s="68"/>
      <c r="O22" s="6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44"/>
      <c r="BE22" s="45"/>
      <c r="BF22" s="45"/>
      <c r="BG22" s="45"/>
      <c r="BH22" s="44"/>
      <c r="BI22" s="45"/>
      <c r="BJ22" s="45"/>
      <c r="BK22" s="46"/>
      <c r="BL22" s="45"/>
      <c r="BM22" s="45"/>
      <c r="BN22" s="45"/>
      <c r="BO22" s="46"/>
      <c r="BP22" s="61"/>
      <c r="BQ22" s="61"/>
      <c r="BR22" s="61"/>
      <c r="BS22" s="61"/>
      <c r="BT22" s="3"/>
      <c r="BU22" s="3"/>
      <c r="BV22" s="9"/>
    </row>
    <row r="23" spans="1:74">
      <c r="A23" s="56"/>
      <c r="B23" s="56"/>
      <c r="C23" s="87"/>
      <c r="D23" s="87"/>
      <c r="E23" s="87"/>
      <c r="F23" s="87"/>
      <c r="G23" s="87"/>
      <c r="H23" s="87"/>
      <c r="I23" s="87"/>
      <c r="J23" s="87"/>
      <c r="K23" s="87"/>
      <c r="L23" s="69"/>
      <c r="M23" s="69"/>
      <c r="N23" s="69"/>
      <c r="O23" s="69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47"/>
      <c r="BE23" s="48"/>
      <c r="BF23" s="48"/>
      <c r="BG23" s="48"/>
      <c r="BH23" s="47"/>
      <c r="BI23" s="48"/>
      <c r="BJ23" s="48"/>
      <c r="BK23" s="49"/>
      <c r="BL23" s="48"/>
      <c r="BM23" s="48"/>
      <c r="BN23" s="48"/>
      <c r="BO23" s="49"/>
      <c r="BP23" s="61"/>
      <c r="BQ23" s="61"/>
      <c r="BR23" s="61"/>
      <c r="BS23" s="61"/>
      <c r="BT23" s="3"/>
      <c r="BU23" s="3"/>
      <c r="BV23" s="9"/>
    </row>
    <row r="24" spans="1:7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2">
        <f>SUM(BD4:BG23)</f>
        <v>660000</v>
      </c>
      <c r="BE24" s="43"/>
      <c r="BF24" s="43"/>
      <c r="BG24" s="43"/>
      <c r="BH24" s="42">
        <f>SUM(BH4:BK23)</f>
        <v>87000</v>
      </c>
      <c r="BI24" s="43"/>
      <c r="BJ24" s="43"/>
      <c r="BK24" s="43"/>
      <c r="BL24" s="42">
        <f t="shared" ref="BL24" si="7">SUM(BL4:BO23)</f>
        <v>6000</v>
      </c>
      <c r="BM24" s="43"/>
      <c r="BN24" s="43"/>
      <c r="BO24" s="43"/>
      <c r="BP24" s="42">
        <f>SUM(BP4:BS23)</f>
        <v>753000</v>
      </c>
      <c r="BQ24" s="43"/>
      <c r="BR24" s="43"/>
      <c r="BS24" s="43"/>
      <c r="BT24" s="1"/>
      <c r="BU24" s="1"/>
    </row>
    <row r="25" spans="1:7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91">
    <mergeCell ref="BH19:BK19"/>
    <mergeCell ref="BL19:BO19"/>
    <mergeCell ref="BD20:BG20"/>
    <mergeCell ref="BH20:BK20"/>
    <mergeCell ref="BL20:BO20"/>
    <mergeCell ref="BD24:BG24"/>
    <mergeCell ref="BH24:BK24"/>
    <mergeCell ref="BL24:BO24"/>
    <mergeCell ref="BP24:BS24"/>
    <mergeCell ref="BD21:BG21"/>
    <mergeCell ref="BH21:BK21"/>
    <mergeCell ref="BL21:BO21"/>
    <mergeCell ref="BD22:BG22"/>
    <mergeCell ref="BH22:BK22"/>
    <mergeCell ref="BL22:BO22"/>
    <mergeCell ref="BD23:BG23"/>
    <mergeCell ref="BH23:BK23"/>
    <mergeCell ref="BL23:BO23"/>
    <mergeCell ref="BP22:BS23"/>
    <mergeCell ref="BL10:BO10"/>
    <mergeCell ref="BD11:BG11"/>
    <mergeCell ref="BH11:BK11"/>
    <mergeCell ref="BL11:BO11"/>
    <mergeCell ref="BD12:BG12"/>
    <mergeCell ref="BH12:BK12"/>
    <mergeCell ref="BL12:BO12"/>
    <mergeCell ref="BD13:BG13"/>
    <mergeCell ref="BH13:BK13"/>
    <mergeCell ref="BL13:BO13"/>
    <mergeCell ref="BL9:BO9"/>
    <mergeCell ref="C6:K6"/>
    <mergeCell ref="C7:K7"/>
    <mergeCell ref="AA6:AE7"/>
    <mergeCell ref="BD4:BG4"/>
    <mergeCell ref="BH4:BK4"/>
    <mergeCell ref="BL4:BO4"/>
    <mergeCell ref="BD5:BG5"/>
    <mergeCell ref="BH5:BK5"/>
    <mergeCell ref="BL5:BO5"/>
    <mergeCell ref="BD6:BG6"/>
    <mergeCell ref="BH6:BK6"/>
    <mergeCell ref="BL6:BO6"/>
    <mergeCell ref="AA14:AE15"/>
    <mergeCell ref="AF14:AJ15"/>
    <mergeCell ref="L15:O15"/>
    <mergeCell ref="P14:U14"/>
    <mergeCell ref="P15:U15"/>
    <mergeCell ref="BP8:BS9"/>
    <mergeCell ref="L9:O9"/>
    <mergeCell ref="A6:B7"/>
    <mergeCell ref="L6:O6"/>
    <mergeCell ref="P6:U7"/>
    <mergeCell ref="V6:Z7"/>
    <mergeCell ref="AK6:BC7"/>
    <mergeCell ref="AK8:BC9"/>
    <mergeCell ref="AA8:AE9"/>
    <mergeCell ref="AF8:AJ9"/>
    <mergeCell ref="C8:K8"/>
    <mergeCell ref="C9:K9"/>
    <mergeCell ref="BD7:BG7"/>
    <mergeCell ref="BH7:BK7"/>
    <mergeCell ref="BL7:BO7"/>
    <mergeCell ref="BD8:BG8"/>
    <mergeCell ref="BH8:BK8"/>
    <mergeCell ref="BL8:BO8"/>
    <mergeCell ref="BD9:BG9"/>
    <mergeCell ref="BL3:BO3"/>
    <mergeCell ref="AK2:BC3"/>
    <mergeCell ref="A2:B3"/>
    <mergeCell ref="C2:K3"/>
    <mergeCell ref="P2:U2"/>
    <mergeCell ref="P3:U3"/>
    <mergeCell ref="P4:U5"/>
    <mergeCell ref="BD2:BS2"/>
    <mergeCell ref="BP3:BS3"/>
    <mergeCell ref="BP4:BS5"/>
    <mergeCell ref="V2:Z3"/>
    <mergeCell ref="AA2:AE3"/>
    <mergeCell ref="AF2:AJ3"/>
    <mergeCell ref="BD3:BG3"/>
    <mergeCell ref="BH3:BK3"/>
    <mergeCell ref="AK4:BC5"/>
    <mergeCell ref="AF4:AJ5"/>
    <mergeCell ref="L5:O5"/>
    <mergeCell ref="A4:B5"/>
    <mergeCell ref="L4:O4"/>
    <mergeCell ref="V4:Z5"/>
    <mergeCell ref="AA4:AE5"/>
    <mergeCell ref="C4:K4"/>
    <mergeCell ref="C5:K5"/>
    <mergeCell ref="A16:B17"/>
    <mergeCell ref="C16:K17"/>
    <mergeCell ref="L16:O16"/>
    <mergeCell ref="V16:Z17"/>
    <mergeCell ref="L7:O7"/>
    <mergeCell ref="A8:B9"/>
    <mergeCell ref="L8:O8"/>
    <mergeCell ref="P8:U9"/>
    <mergeCell ref="V8:Z9"/>
    <mergeCell ref="P16:U16"/>
    <mergeCell ref="P17:U17"/>
    <mergeCell ref="A14:B15"/>
    <mergeCell ref="C14:K15"/>
    <mergeCell ref="L14:O14"/>
    <mergeCell ref="V14:Z15"/>
    <mergeCell ref="AF6:AJ7"/>
    <mergeCell ref="BP10:BS11"/>
    <mergeCell ref="L11:O11"/>
    <mergeCell ref="A12:B13"/>
    <mergeCell ref="C12:K13"/>
    <mergeCell ref="L12:O12"/>
    <mergeCell ref="P12:U13"/>
    <mergeCell ref="V12:Z13"/>
    <mergeCell ref="AA12:AE13"/>
    <mergeCell ref="AF12:AJ13"/>
    <mergeCell ref="AA10:AE11"/>
    <mergeCell ref="AF10:AJ11"/>
    <mergeCell ref="A10:B11"/>
    <mergeCell ref="C10:K11"/>
    <mergeCell ref="L10:O10"/>
    <mergeCell ref="P10:U11"/>
    <mergeCell ref="V10:Z11"/>
    <mergeCell ref="L13:O13"/>
    <mergeCell ref="AK10:BC11"/>
    <mergeCell ref="AK12:BC13"/>
    <mergeCell ref="BD10:BG10"/>
    <mergeCell ref="BH10:BK10"/>
    <mergeCell ref="BP6:BS7"/>
    <mergeCell ref="BH9:BK9"/>
    <mergeCell ref="L23:O23"/>
    <mergeCell ref="AK14:BC14"/>
    <mergeCell ref="AK15:BC15"/>
    <mergeCell ref="BP12:BS13"/>
    <mergeCell ref="AK16:BC17"/>
    <mergeCell ref="BD14:BG14"/>
    <mergeCell ref="BH14:BK14"/>
    <mergeCell ref="BL14:BO14"/>
    <mergeCell ref="BD15:BG15"/>
    <mergeCell ref="BH15:BK15"/>
    <mergeCell ref="BL15:BO15"/>
    <mergeCell ref="BD16:BG16"/>
    <mergeCell ref="BH16:BK16"/>
    <mergeCell ref="BL16:BO16"/>
    <mergeCell ref="BD17:BG17"/>
    <mergeCell ref="BH17:BK17"/>
    <mergeCell ref="BL17:BO17"/>
    <mergeCell ref="AF16:AJ16"/>
    <mergeCell ref="AF17:AJ17"/>
    <mergeCell ref="BD18:BG18"/>
    <mergeCell ref="BH18:BK18"/>
    <mergeCell ref="BL18:BO18"/>
    <mergeCell ref="BD19:BG19"/>
    <mergeCell ref="L19:O19"/>
    <mergeCell ref="A20:B21"/>
    <mergeCell ref="C20:K21"/>
    <mergeCell ref="L20:O20"/>
    <mergeCell ref="P20:U21"/>
    <mergeCell ref="V20:Z21"/>
    <mergeCell ref="AA20:AE21"/>
    <mergeCell ref="AF20:AJ21"/>
    <mergeCell ref="AA18:AE19"/>
    <mergeCell ref="AF18:AJ19"/>
    <mergeCell ref="A18:B19"/>
    <mergeCell ref="C18:K19"/>
    <mergeCell ref="L18:O18"/>
    <mergeCell ref="P18:U19"/>
    <mergeCell ref="V18:Z19"/>
    <mergeCell ref="A1:U1"/>
    <mergeCell ref="V1:BC1"/>
    <mergeCell ref="BD1:BS1"/>
    <mergeCell ref="L2:O3"/>
    <mergeCell ref="AA22:AE23"/>
    <mergeCell ref="AF22:AJ23"/>
    <mergeCell ref="AK22:BC22"/>
    <mergeCell ref="AK23:BC23"/>
    <mergeCell ref="BP20:BS21"/>
    <mergeCell ref="L21:O21"/>
    <mergeCell ref="BP16:BS17"/>
    <mergeCell ref="BP14:BS15"/>
    <mergeCell ref="AK18:BC18"/>
    <mergeCell ref="AK19:BC19"/>
    <mergeCell ref="AK20:BC20"/>
    <mergeCell ref="AK21:BC21"/>
    <mergeCell ref="L17:O17"/>
    <mergeCell ref="AA16:AE17"/>
    <mergeCell ref="A22:B23"/>
    <mergeCell ref="C22:K23"/>
    <mergeCell ref="L22:O22"/>
    <mergeCell ref="P22:U23"/>
    <mergeCell ref="V22:Z23"/>
    <mergeCell ref="BP18:BS19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V257"/>
  <sheetViews>
    <sheetView zoomScale="130" zoomScaleNormal="130" workbookViewId="0">
      <selection activeCell="C6" sqref="C6:K7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  <col min="72" max="73" width="8.42578125" bestFit="1" customWidth="1"/>
    <col min="74" max="74" width="7.140625" bestFit="1" customWidth="1"/>
  </cols>
  <sheetData>
    <row r="1" spans="1:74" ht="26.25" customHeight="1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25" t="s">
        <v>324</v>
      </c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59" t="s">
        <v>13</v>
      </c>
      <c r="BO1" s="59"/>
      <c r="BP1" s="59"/>
      <c r="BQ1" s="59"/>
      <c r="BR1" s="59"/>
      <c r="BS1" s="60"/>
    </row>
    <row r="2" spans="1:74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27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1"/>
      <c r="BU2" s="1"/>
    </row>
    <row r="3" spans="1:7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1"/>
      <c r="BU3" s="1"/>
    </row>
    <row r="4" spans="1:74">
      <c r="A4" s="56">
        <v>1</v>
      </c>
      <c r="B4" s="56"/>
      <c r="C4" s="133" t="s">
        <v>188</v>
      </c>
      <c r="D4" s="86"/>
      <c r="E4" s="86"/>
      <c r="F4" s="86"/>
      <c r="G4" s="86"/>
      <c r="H4" s="86"/>
      <c r="I4" s="86"/>
      <c r="J4" s="86"/>
      <c r="K4" s="86"/>
      <c r="L4" s="134" t="s">
        <v>319</v>
      </c>
      <c r="M4" s="102"/>
      <c r="N4" s="102"/>
      <c r="O4" s="102"/>
      <c r="P4" s="127" t="s">
        <v>3</v>
      </c>
      <c r="Q4" s="56"/>
      <c r="R4" s="56"/>
      <c r="S4" s="56"/>
      <c r="T4" s="56"/>
      <c r="U4" s="56"/>
      <c r="V4" s="127" t="s">
        <v>76</v>
      </c>
      <c r="W4" s="56"/>
      <c r="X4" s="56"/>
      <c r="Y4" s="56"/>
      <c r="Z4" s="56"/>
      <c r="AA4" s="135" t="s">
        <v>107</v>
      </c>
      <c r="AB4" s="136"/>
      <c r="AC4" s="136"/>
      <c r="AD4" s="136"/>
      <c r="AE4" s="136"/>
      <c r="AF4" s="128" t="s">
        <v>321</v>
      </c>
      <c r="AG4" s="90"/>
      <c r="AH4" s="90"/>
      <c r="AI4" s="90"/>
      <c r="AJ4" s="90"/>
      <c r="AK4" s="129" t="s">
        <v>318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44">
        <v>80000</v>
      </c>
      <c r="BE4" s="45"/>
      <c r="BF4" s="45"/>
      <c r="BG4" s="46"/>
      <c r="BH4" s="61">
        <f>SUM(1450*8*3)</f>
        <v>34800</v>
      </c>
      <c r="BI4" s="61"/>
      <c r="BJ4" s="61"/>
      <c r="BK4" s="61"/>
      <c r="BL4" s="61"/>
      <c r="BM4" s="61"/>
      <c r="BN4" s="61"/>
      <c r="BO4" s="61"/>
      <c r="BP4" s="61">
        <f>SUM(BD4:BO5)</f>
        <v>114800</v>
      </c>
      <c r="BQ4" s="61"/>
      <c r="BR4" s="61"/>
      <c r="BS4" s="61"/>
      <c r="BT4" s="6" t="s">
        <v>72</v>
      </c>
      <c r="BU4" s="6" t="s">
        <v>82</v>
      </c>
      <c r="BV4" s="7" t="s">
        <v>99</v>
      </c>
    </row>
    <row r="5" spans="1:74">
      <c r="A5" s="56"/>
      <c r="B5" s="56"/>
      <c r="C5" s="86"/>
      <c r="D5" s="86"/>
      <c r="E5" s="86"/>
      <c r="F5" s="86"/>
      <c r="G5" s="86"/>
      <c r="H5" s="86"/>
      <c r="I5" s="86"/>
      <c r="J5" s="86"/>
      <c r="K5" s="86"/>
      <c r="L5" s="137" t="s">
        <v>320</v>
      </c>
      <c r="M5" s="88"/>
      <c r="N5" s="88"/>
      <c r="O5" s="88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136"/>
      <c r="AB5" s="136"/>
      <c r="AC5" s="136"/>
      <c r="AD5" s="136"/>
      <c r="AE5" s="136"/>
      <c r="AF5" s="90"/>
      <c r="AG5" s="90"/>
      <c r="AH5" s="90"/>
      <c r="AI5" s="90"/>
      <c r="AJ5" s="90"/>
      <c r="AK5" s="130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47"/>
      <c r="BE5" s="48"/>
      <c r="BF5" s="48"/>
      <c r="BG5" s="49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" t="s">
        <v>266</v>
      </c>
      <c r="BU5" s="2"/>
      <c r="BV5" s="7"/>
    </row>
    <row r="6" spans="1:74">
      <c r="A6" s="56">
        <v>2</v>
      </c>
      <c r="B6" s="56"/>
      <c r="C6" s="126" t="s">
        <v>316</v>
      </c>
      <c r="D6" s="87"/>
      <c r="E6" s="87"/>
      <c r="F6" s="87"/>
      <c r="G6" s="87"/>
      <c r="H6" s="87"/>
      <c r="I6" s="87"/>
      <c r="J6" s="87"/>
      <c r="K6" s="87"/>
      <c r="L6" s="102" t="s">
        <v>298</v>
      </c>
      <c r="M6" s="102"/>
      <c r="N6" s="102"/>
      <c r="O6" s="102"/>
      <c r="P6" s="127" t="s">
        <v>2</v>
      </c>
      <c r="Q6" s="56"/>
      <c r="R6" s="56"/>
      <c r="S6" s="56"/>
      <c r="T6" s="56"/>
      <c r="U6" s="56"/>
      <c r="V6" s="127" t="s">
        <v>104</v>
      </c>
      <c r="W6" s="56"/>
      <c r="X6" s="56"/>
      <c r="Y6" s="56"/>
      <c r="Z6" s="56"/>
      <c r="AA6" s="128" t="s">
        <v>189</v>
      </c>
      <c r="AB6" s="90"/>
      <c r="AC6" s="90"/>
      <c r="AD6" s="90"/>
      <c r="AE6" s="90"/>
      <c r="AF6" s="128"/>
      <c r="AG6" s="90"/>
      <c r="AH6" s="90"/>
      <c r="AI6" s="90"/>
      <c r="AJ6" s="90"/>
      <c r="AK6" s="62" t="s">
        <v>192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44">
        <f>SUM(3000*1)</f>
        <v>3000</v>
      </c>
      <c r="BE6" s="45"/>
      <c r="BF6" s="45"/>
      <c r="BG6" s="46"/>
      <c r="BH6" s="61"/>
      <c r="BI6" s="61"/>
      <c r="BJ6" s="61"/>
      <c r="BK6" s="61"/>
      <c r="BL6" s="61"/>
      <c r="BM6" s="61"/>
      <c r="BN6" s="61"/>
      <c r="BO6" s="61"/>
      <c r="BP6" s="61">
        <f t="shared" ref="BP6" si="0">SUM(BD6:BO7)</f>
        <v>33000</v>
      </c>
      <c r="BQ6" s="61"/>
      <c r="BR6" s="61"/>
      <c r="BS6" s="61"/>
      <c r="BT6" s="6" t="s">
        <v>190</v>
      </c>
      <c r="BV6" s="7"/>
    </row>
    <row r="7" spans="1:74">
      <c r="A7" s="56"/>
      <c r="B7" s="56"/>
      <c r="C7" s="87"/>
      <c r="D7" s="87"/>
      <c r="E7" s="87"/>
      <c r="F7" s="87"/>
      <c r="G7" s="87"/>
      <c r="H7" s="87"/>
      <c r="I7" s="87"/>
      <c r="J7" s="87"/>
      <c r="K7" s="87"/>
      <c r="L7" s="88" t="s">
        <v>299</v>
      </c>
      <c r="M7" s="88"/>
      <c r="N7" s="88"/>
      <c r="O7" s="88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65" t="s">
        <v>326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47">
        <f>SUM(2000*15)</f>
        <v>30000</v>
      </c>
      <c r="BE7" s="48"/>
      <c r="BF7" s="48"/>
      <c r="BG7" s="49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2" t="s">
        <v>191</v>
      </c>
      <c r="BU7" s="2"/>
      <c r="BV7" s="7"/>
    </row>
    <row r="8" spans="1:74">
      <c r="A8" s="56">
        <v>3</v>
      </c>
      <c r="B8" s="56"/>
      <c r="C8" s="87" t="s">
        <v>314</v>
      </c>
      <c r="D8" s="87"/>
      <c r="E8" s="87"/>
      <c r="F8" s="87"/>
      <c r="G8" s="87"/>
      <c r="H8" s="87"/>
      <c r="I8" s="87"/>
      <c r="J8" s="87"/>
      <c r="K8" s="87"/>
      <c r="L8" s="102" t="s">
        <v>300</v>
      </c>
      <c r="M8" s="102"/>
      <c r="N8" s="102"/>
      <c r="O8" s="102"/>
      <c r="P8" s="127" t="s">
        <v>2</v>
      </c>
      <c r="Q8" s="56"/>
      <c r="R8" s="56"/>
      <c r="S8" s="56"/>
      <c r="T8" s="56"/>
      <c r="U8" s="56"/>
      <c r="V8" s="127" t="s">
        <v>105</v>
      </c>
      <c r="W8" s="56"/>
      <c r="X8" s="56"/>
      <c r="Y8" s="56"/>
      <c r="Z8" s="56"/>
      <c r="AA8" s="128"/>
      <c r="AB8" s="90"/>
      <c r="AC8" s="90"/>
      <c r="AD8" s="90"/>
      <c r="AE8" s="90"/>
      <c r="AF8" s="128"/>
      <c r="AG8" s="90"/>
      <c r="AH8" s="90"/>
      <c r="AI8" s="90"/>
      <c r="AJ8" s="90"/>
      <c r="AK8" s="6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1">
        <v>3000</v>
      </c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>
        <f t="shared" ref="BP8" si="1">SUM(BD8:BO9)</f>
        <v>3000</v>
      </c>
      <c r="BQ8" s="61"/>
      <c r="BR8" s="61"/>
      <c r="BS8" s="61"/>
      <c r="BT8" s="6" t="s">
        <v>190</v>
      </c>
      <c r="BU8" s="2"/>
      <c r="BV8" s="7"/>
    </row>
    <row r="9" spans="1:74">
      <c r="A9" s="56"/>
      <c r="B9" s="56"/>
      <c r="C9" s="87"/>
      <c r="D9" s="87"/>
      <c r="E9" s="87"/>
      <c r="F9" s="87"/>
      <c r="G9" s="87"/>
      <c r="H9" s="87"/>
      <c r="I9" s="87"/>
      <c r="J9" s="87"/>
      <c r="K9" s="87"/>
      <c r="L9" s="88" t="s">
        <v>301</v>
      </c>
      <c r="M9" s="88"/>
      <c r="N9" s="88"/>
      <c r="O9" s="88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65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2"/>
      <c r="BU9" s="2"/>
      <c r="BV9" s="7"/>
    </row>
    <row r="10" spans="1:74">
      <c r="A10" s="56">
        <v>4</v>
      </c>
      <c r="B10" s="56"/>
      <c r="C10" s="126" t="s">
        <v>315</v>
      </c>
      <c r="D10" s="87"/>
      <c r="E10" s="87"/>
      <c r="F10" s="87"/>
      <c r="G10" s="87"/>
      <c r="H10" s="87"/>
      <c r="I10" s="87"/>
      <c r="J10" s="87"/>
      <c r="K10" s="87"/>
      <c r="L10" s="68" t="s">
        <v>195</v>
      </c>
      <c r="M10" s="68"/>
      <c r="N10" s="68"/>
      <c r="O10" s="68"/>
      <c r="P10" s="127" t="s">
        <v>297</v>
      </c>
      <c r="Q10" s="56"/>
      <c r="R10" s="56"/>
      <c r="S10" s="56"/>
      <c r="T10" s="56"/>
      <c r="U10" s="56"/>
      <c r="V10" s="127" t="s">
        <v>106</v>
      </c>
      <c r="W10" s="56"/>
      <c r="X10" s="56"/>
      <c r="Y10" s="56"/>
      <c r="Z10" s="56"/>
      <c r="AA10" s="131" t="s">
        <v>108</v>
      </c>
      <c r="AB10" s="132"/>
      <c r="AC10" s="132"/>
      <c r="AD10" s="132"/>
      <c r="AE10" s="132"/>
      <c r="AF10" s="56"/>
      <c r="AG10" s="56"/>
      <c r="AH10" s="56"/>
      <c r="AI10" s="56"/>
      <c r="AJ10" s="56"/>
      <c r="AK10" s="129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44">
        <f>SUM(3000*4)</f>
        <v>12000</v>
      </c>
      <c r="BE10" s="45"/>
      <c r="BF10" s="45"/>
      <c r="BG10" s="46"/>
      <c r="BH10" s="61">
        <f>SUM(1500*4*3)</f>
        <v>18000</v>
      </c>
      <c r="BI10" s="61"/>
      <c r="BJ10" s="61"/>
      <c r="BK10" s="61"/>
      <c r="BL10" s="61"/>
      <c r="BM10" s="61"/>
      <c r="BN10" s="61"/>
      <c r="BO10" s="61"/>
      <c r="BP10" s="61">
        <f t="shared" ref="BP10" si="2">SUM(BD10:BO11)</f>
        <v>46000</v>
      </c>
      <c r="BQ10" s="61"/>
      <c r="BR10" s="61"/>
      <c r="BS10" s="61"/>
      <c r="BT10" s="6" t="s">
        <v>109</v>
      </c>
      <c r="BU10" s="6" t="s">
        <v>110</v>
      </c>
      <c r="BV10" s="7"/>
    </row>
    <row r="11" spans="1:74">
      <c r="A11" s="56"/>
      <c r="B11" s="56"/>
      <c r="C11" s="87"/>
      <c r="D11" s="87"/>
      <c r="E11" s="87"/>
      <c r="F11" s="87"/>
      <c r="G11" s="87"/>
      <c r="H11" s="87"/>
      <c r="I11" s="87"/>
      <c r="J11" s="87"/>
      <c r="K11" s="87"/>
      <c r="L11" s="69" t="s">
        <v>296</v>
      </c>
      <c r="M11" s="69"/>
      <c r="N11" s="69"/>
      <c r="O11" s="69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132"/>
      <c r="AB11" s="132"/>
      <c r="AC11" s="132"/>
      <c r="AD11" s="132"/>
      <c r="AE11" s="132"/>
      <c r="AF11" s="56"/>
      <c r="AG11" s="56"/>
      <c r="AH11" s="56"/>
      <c r="AI11" s="56"/>
      <c r="AJ11" s="56"/>
      <c r="AK11" s="130" t="s">
        <v>193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47">
        <f>SUM(2000*4*2)</f>
        <v>16000</v>
      </c>
      <c r="BE11" s="48"/>
      <c r="BF11" s="48"/>
      <c r="BG11" s="49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" t="s">
        <v>111</v>
      </c>
      <c r="BU11" s="2"/>
      <c r="BV11" s="7"/>
    </row>
    <row r="12" spans="1:74">
      <c r="A12" s="56">
        <v>5</v>
      </c>
      <c r="B12" s="56"/>
      <c r="C12" s="126" t="s">
        <v>112</v>
      </c>
      <c r="D12" s="87"/>
      <c r="E12" s="87"/>
      <c r="F12" s="87"/>
      <c r="G12" s="87"/>
      <c r="H12" s="87"/>
      <c r="I12" s="87"/>
      <c r="J12" s="87"/>
      <c r="K12" s="87"/>
      <c r="L12" s="68" t="s">
        <v>195</v>
      </c>
      <c r="M12" s="68"/>
      <c r="N12" s="68"/>
      <c r="O12" s="68"/>
      <c r="P12" s="127" t="s">
        <v>297</v>
      </c>
      <c r="Q12" s="56"/>
      <c r="R12" s="56"/>
      <c r="S12" s="56"/>
      <c r="T12" s="56"/>
      <c r="U12" s="56"/>
      <c r="V12" s="127" t="s">
        <v>113</v>
      </c>
      <c r="W12" s="56"/>
      <c r="X12" s="56"/>
      <c r="Y12" s="56"/>
      <c r="Z12" s="56"/>
      <c r="AA12" s="127" t="s">
        <v>114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129" t="s">
        <v>317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1">
        <v>10000</v>
      </c>
      <c r="BE12" s="61"/>
      <c r="BF12" s="61"/>
      <c r="BG12" s="61"/>
      <c r="BH12" s="61">
        <f>SUM(1450*2*2)</f>
        <v>5800</v>
      </c>
      <c r="BI12" s="61"/>
      <c r="BJ12" s="61"/>
      <c r="BK12" s="61"/>
      <c r="BL12" s="61"/>
      <c r="BM12" s="61"/>
      <c r="BN12" s="61"/>
      <c r="BO12" s="61"/>
      <c r="BP12" s="61">
        <f t="shared" ref="BP12" si="3">SUM(BD12:BO13)</f>
        <v>15800</v>
      </c>
      <c r="BQ12" s="61"/>
      <c r="BR12" s="61"/>
      <c r="BS12" s="61"/>
      <c r="BT12" s="2" t="s">
        <v>115</v>
      </c>
      <c r="BU12" s="6" t="s">
        <v>116</v>
      </c>
      <c r="BV12" s="7"/>
    </row>
    <row r="13" spans="1:74">
      <c r="A13" s="56"/>
      <c r="B13" s="56"/>
      <c r="C13" s="87"/>
      <c r="D13" s="87"/>
      <c r="E13" s="87"/>
      <c r="F13" s="87"/>
      <c r="G13" s="87"/>
      <c r="H13" s="87"/>
      <c r="I13" s="87"/>
      <c r="J13" s="87"/>
      <c r="K13" s="87"/>
      <c r="L13" s="69" t="s">
        <v>196</v>
      </c>
      <c r="M13" s="69"/>
      <c r="N13" s="69"/>
      <c r="O13" s="69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130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7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" t="s">
        <v>267</v>
      </c>
      <c r="BU13" s="2"/>
      <c r="BV13" s="7"/>
    </row>
    <row r="14" spans="1:74">
      <c r="A14" s="56">
        <v>6</v>
      </c>
      <c r="B14" s="56"/>
      <c r="C14" s="126" t="s">
        <v>117</v>
      </c>
      <c r="D14" s="87"/>
      <c r="E14" s="87"/>
      <c r="F14" s="87"/>
      <c r="G14" s="87"/>
      <c r="H14" s="87"/>
      <c r="I14" s="87"/>
      <c r="J14" s="87"/>
      <c r="K14" s="87"/>
      <c r="L14" s="68" t="s">
        <v>195</v>
      </c>
      <c r="M14" s="68"/>
      <c r="N14" s="68"/>
      <c r="O14" s="68"/>
      <c r="P14" s="127" t="s">
        <v>295</v>
      </c>
      <c r="Q14" s="56"/>
      <c r="R14" s="56"/>
      <c r="S14" s="56"/>
      <c r="T14" s="56"/>
      <c r="U14" s="56"/>
      <c r="V14" s="127" t="s">
        <v>118</v>
      </c>
      <c r="W14" s="56"/>
      <c r="X14" s="56"/>
      <c r="Y14" s="56"/>
      <c r="Z14" s="56"/>
      <c r="AA14" s="128" t="s">
        <v>119</v>
      </c>
      <c r="AB14" s="90"/>
      <c r="AC14" s="90"/>
      <c r="AD14" s="90"/>
      <c r="AE14" s="90"/>
      <c r="AF14" s="56"/>
      <c r="AG14" s="56"/>
      <c r="AH14" s="56"/>
      <c r="AI14" s="56"/>
      <c r="AJ14" s="56"/>
      <c r="AK14" s="62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1">
        <v>20000</v>
      </c>
      <c r="BE14" s="61"/>
      <c r="BF14" s="61"/>
      <c r="BG14" s="61"/>
      <c r="BH14" s="61">
        <f>SUM(1450*4*2)</f>
        <v>11600</v>
      </c>
      <c r="BI14" s="61"/>
      <c r="BJ14" s="61"/>
      <c r="BK14" s="61"/>
      <c r="BL14" s="61"/>
      <c r="BM14" s="61"/>
      <c r="BN14" s="61"/>
      <c r="BO14" s="61"/>
      <c r="BP14" s="61">
        <f t="shared" ref="BP14" si="4">SUM(BD14:BO15)</f>
        <v>31600</v>
      </c>
      <c r="BQ14" s="61"/>
      <c r="BR14" s="61"/>
      <c r="BS14" s="61"/>
      <c r="BT14" s="6" t="s">
        <v>120</v>
      </c>
      <c r="BU14" s="6" t="s">
        <v>121</v>
      </c>
      <c r="BV14" s="7"/>
    </row>
    <row r="15" spans="1:74">
      <c r="A15" s="56"/>
      <c r="B15" s="56"/>
      <c r="C15" s="87"/>
      <c r="D15" s="87"/>
      <c r="E15" s="87"/>
      <c r="F15" s="87"/>
      <c r="G15" s="87"/>
      <c r="H15" s="87"/>
      <c r="I15" s="87"/>
      <c r="J15" s="87"/>
      <c r="K15" s="87"/>
      <c r="L15" s="69" t="s">
        <v>220</v>
      </c>
      <c r="M15" s="69"/>
      <c r="N15" s="69"/>
      <c r="O15" s="69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90"/>
      <c r="AB15" s="90"/>
      <c r="AC15" s="90"/>
      <c r="AD15" s="90"/>
      <c r="AE15" s="90"/>
      <c r="AF15" s="56"/>
      <c r="AG15" s="56"/>
      <c r="AH15" s="56"/>
      <c r="AI15" s="56"/>
      <c r="AJ15" s="56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7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" t="s">
        <v>268</v>
      </c>
      <c r="BU15" s="2"/>
      <c r="BV15" s="7"/>
    </row>
    <row r="16" spans="1:74">
      <c r="A16" s="56">
        <v>7</v>
      </c>
      <c r="B16" s="56"/>
      <c r="C16" s="87" t="s">
        <v>194</v>
      </c>
      <c r="D16" s="87"/>
      <c r="E16" s="87"/>
      <c r="F16" s="87"/>
      <c r="G16" s="87"/>
      <c r="H16" s="87"/>
      <c r="I16" s="87"/>
      <c r="J16" s="87"/>
      <c r="K16" s="87"/>
      <c r="L16" s="68" t="s">
        <v>195</v>
      </c>
      <c r="M16" s="68"/>
      <c r="N16" s="68"/>
      <c r="O16" s="68"/>
      <c r="P16" s="56" t="s">
        <v>2</v>
      </c>
      <c r="Q16" s="56"/>
      <c r="R16" s="56"/>
      <c r="S16" s="56"/>
      <c r="T16" s="56"/>
      <c r="U16" s="56"/>
      <c r="V16" s="56" t="s">
        <v>198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2" t="s">
        <v>197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1">
        <v>84000</v>
      </c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f t="shared" ref="BP16" si="5">SUM(BD16:BO17)</f>
        <v>84000</v>
      </c>
      <c r="BQ16" s="61"/>
      <c r="BR16" s="61"/>
      <c r="BS16" s="61"/>
      <c r="BT16" s="1" t="s">
        <v>199</v>
      </c>
      <c r="BU16" s="1"/>
    </row>
    <row r="17" spans="1:73">
      <c r="A17" s="56"/>
      <c r="B17" s="56"/>
      <c r="C17" s="87"/>
      <c r="D17" s="87"/>
      <c r="E17" s="87"/>
      <c r="F17" s="87"/>
      <c r="G17" s="87"/>
      <c r="H17" s="87"/>
      <c r="I17" s="87"/>
      <c r="J17" s="87"/>
      <c r="K17" s="87"/>
      <c r="L17" s="69" t="s">
        <v>196</v>
      </c>
      <c r="M17" s="69"/>
      <c r="N17" s="69"/>
      <c r="O17" s="6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5" t="s">
        <v>201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1" t="s">
        <v>200</v>
      </c>
      <c r="BU17" s="1"/>
    </row>
    <row r="18" spans="1:73">
      <c r="A18" s="56"/>
      <c r="B18" s="56"/>
      <c r="C18" s="87"/>
      <c r="D18" s="87"/>
      <c r="E18" s="87"/>
      <c r="F18" s="87"/>
      <c r="G18" s="87"/>
      <c r="H18" s="87"/>
      <c r="I18" s="87"/>
      <c r="J18" s="87"/>
      <c r="K18" s="87"/>
      <c r="L18" s="68"/>
      <c r="M18" s="68"/>
      <c r="N18" s="68"/>
      <c r="O18" s="6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>
        <f t="shared" ref="BP18" si="6">SUM(BD18:BO19)</f>
        <v>0</v>
      </c>
      <c r="BQ18" s="61"/>
      <c r="BR18" s="61"/>
      <c r="BS18" s="61"/>
      <c r="BT18" s="1"/>
      <c r="BU18" s="1"/>
    </row>
    <row r="19" spans="1:73">
      <c r="A19" s="56"/>
      <c r="B19" s="56"/>
      <c r="C19" s="87"/>
      <c r="D19" s="87"/>
      <c r="E19" s="87"/>
      <c r="F19" s="87"/>
      <c r="G19" s="87"/>
      <c r="H19" s="87"/>
      <c r="I19" s="87"/>
      <c r="J19" s="87"/>
      <c r="K19" s="87"/>
      <c r="L19" s="69"/>
      <c r="M19" s="69"/>
      <c r="N19" s="69"/>
      <c r="O19" s="6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1"/>
      <c r="BU19" s="1"/>
    </row>
    <row r="20" spans="1:73">
      <c r="A20" s="56"/>
      <c r="B20" s="56"/>
      <c r="C20" s="87"/>
      <c r="D20" s="87"/>
      <c r="E20" s="87"/>
      <c r="F20" s="87"/>
      <c r="G20" s="87"/>
      <c r="H20" s="87"/>
      <c r="I20" s="87"/>
      <c r="J20" s="87"/>
      <c r="K20" s="87"/>
      <c r="L20" s="68"/>
      <c r="M20" s="68"/>
      <c r="N20" s="68"/>
      <c r="O20" s="68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>
        <f t="shared" ref="BP20" si="7">SUM(BD20:BO21)</f>
        <v>0</v>
      </c>
      <c r="BQ20" s="61"/>
      <c r="BR20" s="61"/>
      <c r="BS20" s="61"/>
      <c r="BT20" s="1"/>
      <c r="BU20" s="1"/>
    </row>
    <row r="21" spans="1:73">
      <c r="A21" s="56"/>
      <c r="B21" s="56"/>
      <c r="C21" s="87"/>
      <c r="D21" s="87"/>
      <c r="E21" s="87"/>
      <c r="F21" s="87"/>
      <c r="G21" s="87"/>
      <c r="H21" s="87"/>
      <c r="I21" s="87"/>
      <c r="J21" s="87"/>
      <c r="K21" s="87"/>
      <c r="L21" s="69"/>
      <c r="M21" s="69"/>
      <c r="N21" s="69"/>
      <c r="O21" s="69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1"/>
      <c r="BU21" s="1"/>
    </row>
    <row r="22" spans="1:73">
      <c r="A22" s="56"/>
      <c r="B22" s="56"/>
      <c r="C22" s="87"/>
      <c r="D22" s="87"/>
      <c r="E22" s="87"/>
      <c r="F22" s="87"/>
      <c r="G22" s="87"/>
      <c r="H22" s="87"/>
      <c r="I22" s="87"/>
      <c r="J22" s="87"/>
      <c r="K22" s="87"/>
      <c r="L22" s="68"/>
      <c r="M22" s="68"/>
      <c r="N22" s="68"/>
      <c r="O22" s="6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>
        <f t="shared" ref="BP22" si="8">SUM(BD22:BO23)</f>
        <v>0</v>
      </c>
      <c r="BQ22" s="61"/>
      <c r="BR22" s="61"/>
      <c r="BS22" s="61"/>
      <c r="BT22" s="1"/>
      <c r="BU22" s="1"/>
    </row>
    <row r="23" spans="1:73">
      <c r="A23" s="56"/>
      <c r="B23" s="56"/>
      <c r="C23" s="87"/>
      <c r="D23" s="87"/>
      <c r="E23" s="87"/>
      <c r="F23" s="87"/>
      <c r="G23" s="87"/>
      <c r="H23" s="87"/>
      <c r="I23" s="87"/>
      <c r="J23" s="87"/>
      <c r="K23" s="87"/>
      <c r="L23" s="69"/>
      <c r="M23" s="69"/>
      <c r="N23" s="69"/>
      <c r="O23" s="69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1"/>
      <c r="BU23" s="1"/>
    </row>
    <row r="24" spans="1:7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5">
        <f>SUM(BD4:BG23)</f>
        <v>258000</v>
      </c>
      <c r="BE24" s="45"/>
      <c r="BF24" s="45"/>
      <c r="BG24" s="45"/>
      <c r="BH24" s="45">
        <f t="shared" ref="BH24" si="9">SUM(BH4:BK23)</f>
        <v>70200</v>
      </c>
      <c r="BI24" s="45"/>
      <c r="BJ24" s="45"/>
      <c r="BK24" s="45"/>
      <c r="BL24" s="45">
        <f t="shared" ref="BL24" si="10">SUM(BL4:BO23)</f>
        <v>0</v>
      </c>
      <c r="BM24" s="45"/>
      <c r="BN24" s="45"/>
      <c r="BO24" s="45"/>
      <c r="BP24" s="45">
        <f>SUM(BP4:BS23)</f>
        <v>328200</v>
      </c>
      <c r="BQ24" s="45"/>
      <c r="BR24" s="45"/>
      <c r="BS24" s="45"/>
      <c r="BT24" s="1"/>
      <c r="BU24" s="1"/>
    </row>
    <row r="25" spans="1:7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63">
    <mergeCell ref="BD24:BG24"/>
    <mergeCell ref="BH24:BK24"/>
    <mergeCell ref="BL24:BO24"/>
    <mergeCell ref="BP24:BS24"/>
    <mergeCell ref="AK2:BC3"/>
    <mergeCell ref="BD2:BS2"/>
    <mergeCell ref="P3:U3"/>
    <mergeCell ref="BD3:BG3"/>
    <mergeCell ref="BH3:BK3"/>
    <mergeCell ref="BL3:BO3"/>
    <mergeCell ref="BP3:BS3"/>
    <mergeCell ref="BH4:BK5"/>
    <mergeCell ref="BL4:BO5"/>
    <mergeCell ref="BP4:BS5"/>
    <mergeCell ref="AF6:AJ7"/>
    <mergeCell ref="AK6:BC6"/>
    <mergeCell ref="BH6:BK7"/>
    <mergeCell ref="BL6:BO7"/>
    <mergeCell ref="BP6:BS7"/>
    <mergeCell ref="AK7:BC7"/>
    <mergeCell ref="BD8:BG9"/>
    <mergeCell ref="BH8:BK9"/>
    <mergeCell ref="BL8:BO9"/>
    <mergeCell ref="BP8:BS9"/>
    <mergeCell ref="A2:B3"/>
    <mergeCell ref="C2:K3"/>
    <mergeCell ref="L2:O3"/>
    <mergeCell ref="P2:U2"/>
    <mergeCell ref="V2:Z3"/>
    <mergeCell ref="AA2:AE3"/>
    <mergeCell ref="AF2:AJ3"/>
    <mergeCell ref="AF4:AJ5"/>
    <mergeCell ref="AK4:BC4"/>
    <mergeCell ref="AK5:BC5"/>
    <mergeCell ref="A4:B5"/>
    <mergeCell ref="C4:K5"/>
    <mergeCell ref="L4:O4"/>
    <mergeCell ref="P4:U5"/>
    <mergeCell ref="V4:Z5"/>
    <mergeCell ref="AA4:AE5"/>
    <mergeCell ref="L5:O5"/>
    <mergeCell ref="A6:B7"/>
    <mergeCell ref="C6:K7"/>
    <mergeCell ref="L6:O6"/>
    <mergeCell ref="P6:U7"/>
    <mergeCell ref="V6:Z7"/>
    <mergeCell ref="AA6:AE7"/>
    <mergeCell ref="L7:O7"/>
    <mergeCell ref="AF8:AJ9"/>
    <mergeCell ref="AK8:BC8"/>
    <mergeCell ref="AK9:BC9"/>
    <mergeCell ref="A8:B9"/>
    <mergeCell ref="C8:K9"/>
    <mergeCell ref="L8:O8"/>
    <mergeCell ref="P8:U9"/>
    <mergeCell ref="V8:Z9"/>
    <mergeCell ref="AA8:AE9"/>
    <mergeCell ref="L9:O9"/>
    <mergeCell ref="AF10:AJ11"/>
    <mergeCell ref="AK10:BC10"/>
    <mergeCell ref="BH10:BK11"/>
    <mergeCell ref="BL10:BO11"/>
    <mergeCell ref="BP10:BS11"/>
    <mergeCell ref="AK11:BC11"/>
    <mergeCell ref="A10:B11"/>
    <mergeCell ref="C10:K11"/>
    <mergeCell ref="L10:O10"/>
    <mergeCell ref="P10:U11"/>
    <mergeCell ref="V10:Z11"/>
    <mergeCell ref="AA10:AE11"/>
    <mergeCell ref="L11:O11"/>
    <mergeCell ref="AF12:AJ13"/>
    <mergeCell ref="AK12:BC12"/>
    <mergeCell ref="BD12:BG13"/>
    <mergeCell ref="BH12:BK13"/>
    <mergeCell ref="BL12:BO13"/>
    <mergeCell ref="BP12:BS13"/>
    <mergeCell ref="AK13:BC13"/>
    <mergeCell ref="A12:B13"/>
    <mergeCell ref="C12:K13"/>
    <mergeCell ref="L12:O12"/>
    <mergeCell ref="P12:U13"/>
    <mergeCell ref="V12:Z13"/>
    <mergeCell ref="AA12:AE13"/>
    <mergeCell ref="L13:O13"/>
    <mergeCell ref="AF14:AJ15"/>
    <mergeCell ref="AK14:BC14"/>
    <mergeCell ref="BD14:BG15"/>
    <mergeCell ref="BH14:BK15"/>
    <mergeCell ref="BL14:BO15"/>
    <mergeCell ref="BP14:BS15"/>
    <mergeCell ref="AK15:BC15"/>
    <mergeCell ref="A14:B15"/>
    <mergeCell ref="C14:K15"/>
    <mergeCell ref="L14:O14"/>
    <mergeCell ref="P14:U15"/>
    <mergeCell ref="V14:Z15"/>
    <mergeCell ref="AA14:AE15"/>
    <mergeCell ref="L15:O15"/>
    <mergeCell ref="AF16:AJ17"/>
    <mergeCell ref="AK16:BC16"/>
    <mergeCell ref="BD16:BG17"/>
    <mergeCell ref="BH16:BK17"/>
    <mergeCell ref="BL16:BO17"/>
    <mergeCell ref="BP16:BS17"/>
    <mergeCell ref="AK17:BC17"/>
    <mergeCell ref="A16:B17"/>
    <mergeCell ref="C16:K17"/>
    <mergeCell ref="L16:O16"/>
    <mergeCell ref="P16:U17"/>
    <mergeCell ref="V16:Z17"/>
    <mergeCell ref="AA16:AE17"/>
    <mergeCell ref="L17:O17"/>
    <mergeCell ref="AF18:AJ19"/>
    <mergeCell ref="AK18:BC18"/>
    <mergeCell ref="BD18:BG19"/>
    <mergeCell ref="BH18:BK19"/>
    <mergeCell ref="BL18:BO19"/>
    <mergeCell ref="BP18:BS19"/>
    <mergeCell ref="AK19:BC19"/>
    <mergeCell ref="A18:B19"/>
    <mergeCell ref="C18:K19"/>
    <mergeCell ref="L18:O18"/>
    <mergeCell ref="P18:U19"/>
    <mergeCell ref="V18:Z19"/>
    <mergeCell ref="AA18:AE19"/>
    <mergeCell ref="L19:O19"/>
    <mergeCell ref="BD20:BG21"/>
    <mergeCell ref="BH20:BK21"/>
    <mergeCell ref="BL20:BO21"/>
    <mergeCell ref="BP20:BS21"/>
    <mergeCell ref="AK21:BC21"/>
    <mergeCell ref="A20:B21"/>
    <mergeCell ref="C20:K21"/>
    <mergeCell ref="L20:O20"/>
    <mergeCell ref="P20:U21"/>
    <mergeCell ref="V20:Z21"/>
    <mergeCell ref="AA20:AE21"/>
    <mergeCell ref="L21:O21"/>
    <mergeCell ref="BD6:BG6"/>
    <mergeCell ref="BD7:BG7"/>
    <mergeCell ref="BD4:BG5"/>
    <mergeCell ref="BD10:BG10"/>
    <mergeCell ref="BD11:BG11"/>
    <mergeCell ref="A1:U1"/>
    <mergeCell ref="V1:BM1"/>
    <mergeCell ref="BN1:BS1"/>
    <mergeCell ref="AF22:AJ23"/>
    <mergeCell ref="AK22:BC22"/>
    <mergeCell ref="BD22:BG23"/>
    <mergeCell ref="BH22:BK23"/>
    <mergeCell ref="BL22:BO23"/>
    <mergeCell ref="BP22:BS23"/>
    <mergeCell ref="AK23:BC23"/>
    <mergeCell ref="A22:B23"/>
    <mergeCell ref="C22:K23"/>
    <mergeCell ref="L22:O22"/>
    <mergeCell ref="P22:U23"/>
    <mergeCell ref="V22:Z23"/>
    <mergeCell ref="AA22:AE23"/>
    <mergeCell ref="L23:O23"/>
    <mergeCell ref="AF20:AJ21"/>
    <mergeCell ref="AK20:BC2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257"/>
  <sheetViews>
    <sheetView zoomScale="140" zoomScaleNormal="140" workbookViewId="0">
      <selection activeCell="C8" sqref="C8:K9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  <col min="73" max="73" width="8" bestFit="1" customWidth="1"/>
  </cols>
  <sheetData>
    <row r="1" spans="1:73" ht="26.25" customHeight="1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25" t="s">
        <v>55</v>
      </c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58" t="s">
        <v>14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60"/>
    </row>
    <row r="2" spans="1:73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27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1" t="s">
        <v>218</v>
      </c>
      <c r="BU2" s="1"/>
    </row>
    <row r="3" spans="1:7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1" t="s">
        <v>9</v>
      </c>
      <c r="BU3" s="1"/>
    </row>
    <row r="4" spans="1:73">
      <c r="A4" s="56">
        <v>1</v>
      </c>
      <c r="B4" s="56"/>
      <c r="C4" s="142" t="s">
        <v>203</v>
      </c>
      <c r="D4" s="77"/>
      <c r="E4" s="77"/>
      <c r="F4" s="77"/>
      <c r="G4" s="77"/>
      <c r="H4" s="77"/>
      <c r="I4" s="77"/>
      <c r="J4" s="77"/>
      <c r="K4" s="78"/>
      <c r="L4" s="80" t="s">
        <v>204</v>
      </c>
      <c r="M4" s="81"/>
      <c r="N4" s="81"/>
      <c r="O4" s="82"/>
      <c r="P4" s="140" t="s">
        <v>148</v>
      </c>
      <c r="Q4" s="56"/>
      <c r="R4" s="56"/>
      <c r="S4" s="56"/>
      <c r="T4" s="56"/>
      <c r="U4" s="56"/>
      <c r="V4" s="140" t="s">
        <v>286</v>
      </c>
      <c r="W4" s="56"/>
      <c r="X4" s="56"/>
      <c r="Y4" s="56"/>
      <c r="Z4" s="56"/>
      <c r="AA4" s="140" t="s">
        <v>287</v>
      </c>
      <c r="AB4" s="56"/>
      <c r="AC4" s="56"/>
      <c r="AD4" s="56"/>
      <c r="AE4" s="56"/>
      <c r="AF4" s="140"/>
      <c r="AG4" s="56"/>
      <c r="AH4" s="56"/>
      <c r="AI4" s="56"/>
      <c r="AJ4" s="56"/>
      <c r="AK4" s="141" t="s">
        <v>205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>
        <f>SUM(BD4:BO5)</f>
        <v>0</v>
      </c>
      <c r="BQ4" s="61"/>
      <c r="BR4" s="61"/>
      <c r="BS4" s="61"/>
      <c r="BT4" s="1"/>
      <c r="BU4" s="1"/>
    </row>
    <row r="5" spans="1:73">
      <c r="A5" s="56"/>
      <c r="B5" s="56"/>
      <c r="C5" s="73"/>
      <c r="D5" s="74"/>
      <c r="E5" s="74"/>
      <c r="F5" s="74"/>
      <c r="G5" s="74"/>
      <c r="H5" s="74"/>
      <c r="I5" s="74"/>
      <c r="J5" s="74"/>
      <c r="K5" s="75"/>
      <c r="L5" s="83"/>
      <c r="M5" s="84"/>
      <c r="N5" s="84"/>
      <c r="O5" s="85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5" t="s">
        <v>278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1"/>
      <c r="BU5" s="1"/>
    </row>
    <row r="6" spans="1:73">
      <c r="A6" s="56">
        <v>2</v>
      </c>
      <c r="B6" s="56"/>
      <c r="C6" s="142" t="s">
        <v>206</v>
      </c>
      <c r="D6" s="77"/>
      <c r="E6" s="77"/>
      <c r="F6" s="77"/>
      <c r="G6" s="77"/>
      <c r="H6" s="77"/>
      <c r="I6" s="77"/>
      <c r="J6" s="77"/>
      <c r="K6" s="78"/>
      <c r="L6" s="68" t="s">
        <v>219</v>
      </c>
      <c r="M6" s="68"/>
      <c r="N6" s="68"/>
      <c r="O6" s="68"/>
      <c r="P6" s="140" t="s">
        <v>2</v>
      </c>
      <c r="Q6" s="56"/>
      <c r="R6" s="56"/>
      <c r="S6" s="56"/>
      <c r="T6" s="56"/>
      <c r="U6" s="56"/>
      <c r="V6" s="140" t="s">
        <v>289</v>
      </c>
      <c r="W6" s="56"/>
      <c r="X6" s="56"/>
      <c r="Y6" s="56"/>
      <c r="Z6" s="56"/>
      <c r="AA6" s="140" t="s">
        <v>288</v>
      </c>
      <c r="AB6" s="56"/>
      <c r="AC6" s="56"/>
      <c r="AD6" s="56"/>
      <c r="AE6" s="56"/>
      <c r="AF6" s="140" t="s">
        <v>151</v>
      </c>
      <c r="AG6" s="56"/>
      <c r="AH6" s="56"/>
      <c r="AI6" s="56"/>
      <c r="AJ6" s="56"/>
      <c r="AK6" s="141" t="s">
        <v>280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44">
        <f>SUM(5000*9)</f>
        <v>45000</v>
      </c>
      <c r="BE6" s="45"/>
      <c r="BF6" s="45"/>
      <c r="BG6" s="45"/>
      <c r="BH6" s="44"/>
      <c r="BI6" s="45"/>
      <c r="BJ6" s="45"/>
      <c r="BK6" s="46"/>
      <c r="BL6" s="45"/>
      <c r="BM6" s="45"/>
      <c r="BN6" s="45"/>
      <c r="BO6" s="46"/>
      <c r="BP6" s="61">
        <f t="shared" ref="BP6" si="0">SUM(BD6:BO7)</f>
        <v>180000</v>
      </c>
      <c r="BQ6" s="61"/>
      <c r="BR6" s="61"/>
      <c r="BS6" s="61"/>
      <c r="BT6" s="3" t="s">
        <v>152</v>
      </c>
      <c r="BU6" s="1"/>
    </row>
    <row r="7" spans="1:73">
      <c r="A7" s="56"/>
      <c r="B7" s="56"/>
      <c r="C7" s="73"/>
      <c r="D7" s="74"/>
      <c r="E7" s="74"/>
      <c r="F7" s="74"/>
      <c r="G7" s="74"/>
      <c r="H7" s="74"/>
      <c r="I7" s="74"/>
      <c r="J7" s="74"/>
      <c r="K7" s="75"/>
      <c r="L7" s="69" t="s">
        <v>220</v>
      </c>
      <c r="M7" s="69"/>
      <c r="N7" s="69"/>
      <c r="O7" s="69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47">
        <f>SUM(5000*9*3)</f>
        <v>135000</v>
      </c>
      <c r="BE7" s="48"/>
      <c r="BF7" s="48"/>
      <c r="BG7" s="48"/>
      <c r="BH7" s="47"/>
      <c r="BI7" s="48"/>
      <c r="BJ7" s="48"/>
      <c r="BK7" s="49"/>
      <c r="BL7" s="48"/>
      <c r="BM7" s="48"/>
      <c r="BN7" s="48"/>
      <c r="BO7" s="49"/>
      <c r="BP7" s="61"/>
      <c r="BQ7" s="61"/>
      <c r="BR7" s="61"/>
      <c r="BS7" s="61"/>
      <c r="BT7" s="3" t="s">
        <v>160</v>
      </c>
      <c r="BU7" s="1"/>
    </row>
    <row r="8" spans="1:73">
      <c r="A8" s="56">
        <v>3</v>
      </c>
      <c r="B8" s="56"/>
      <c r="C8" s="126" t="s">
        <v>207</v>
      </c>
      <c r="D8" s="87"/>
      <c r="E8" s="87"/>
      <c r="F8" s="87"/>
      <c r="G8" s="87"/>
      <c r="H8" s="87"/>
      <c r="I8" s="87"/>
      <c r="J8" s="87"/>
      <c r="K8" s="87"/>
      <c r="L8" s="68" t="s">
        <v>195</v>
      </c>
      <c r="M8" s="68"/>
      <c r="N8" s="68"/>
      <c r="O8" s="68"/>
      <c r="P8" s="56" t="s">
        <v>31</v>
      </c>
      <c r="Q8" s="56"/>
      <c r="R8" s="56"/>
      <c r="S8" s="56"/>
      <c r="T8" s="56"/>
      <c r="U8" s="56"/>
      <c r="V8" s="127" t="s">
        <v>290</v>
      </c>
      <c r="W8" s="56"/>
      <c r="X8" s="56"/>
      <c r="Y8" s="56"/>
      <c r="Z8" s="56"/>
      <c r="AA8" s="127" t="s">
        <v>291</v>
      </c>
      <c r="AB8" s="56"/>
      <c r="AC8" s="56"/>
      <c r="AD8" s="56"/>
      <c r="AE8" s="56"/>
      <c r="AF8" s="139" t="s">
        <v>282</v>
      </c>
      <c r="AG8" s="138"/>
      <c r="AH8" s="138"/>
      <c r="AI8" s="138"/>
      <c r="AJ8" s="138"/>
      <c r="AK8" s="62" t="s">
        <v>221</v>
      </c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44">
        <f>SUM(5000*3)</f>
        <v>15000</v>
      </c>
      <c r="BE8" s="45"/>
      <c r="BF8" s="45"/>
      <c r="BG8" s="45"/>
      <c r="BH8" s="61">
        <f>SUM(1450*6)</f>
        <v>8700</v>
      </c>
      <c r="BI8" s="61"/>
      <c r="BJ8" s="61"/>
      <c r="BK8" s="61"/>
      <c r="BL8" s="61"/>
      <c r="BM8" s="61"/>
      <c r="BN8" s="61"/>
      <c r="BO8" s="61"/>
      <c r="BP8" s="61">
        <f t="shared" ref="BP8" si="1">SUM(BD8:BO9)</f>
        <v>73700</v>
      </c>
      <c r="BQ8" s="61"/>
      <c r="BR8" s="61"/>
      <c r="BS8" s="61"/>
      <c r="BT8" s="1" t="s">
        <v>270</v>
      </c>
      <c r="BU8" s="1" t="s">
        <v>277</v>
      </c>
    </row>
    <row r="9" spans="1:73">
      <c r="A9" s="56"/>
      <c r="B9" s="56"/>
      <c r="C9" s="87"/>
      <c r="D9" s="87"/>
      <c r="E9" s="87"/>
      <c r="F9" s="87"/>
      <c r="G9" s="87"/>
      <c r="H9" s="87"/>
      <c r="I9" s="87"/>
      <c r="J9" s="87"/>
      <c r="K9" s="87"/>
      <c r="L9" s="69" t="s">
        <v>269</v>
      </c>
      <c r="M9" s="69"/>
      <c r="N9" s="69"/>
      <c r="O9" s="69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138"/>
      <c r="AG9" s="138"/>
      <c r="AH9" s="138"/>
      <c r="AI9" s="138"/>
      <c r="AJ9" s="138"/>
      <c r="AK9" s="65" t="s">
        <v>222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47">
        <f>SUM(50000*1)</f>
        <v>50000</v>
      </c>
      <c r="BE9" s="48"/>
      <c r="BF9" s="48"/>
      <c r="BG9" s="48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1" t="s">
        <v>272</v>
      </c>
      <c r="BU9" s="1"/>
    </row>
    <row r="10" spans="1:73">
      <c r="A10" s="56">
        <v>4</v>
      </c>
      <c r="B10" s="56"/>
      <c r="C10" s="87" t="s">
        <v>124</v>
      </c>
      <c r="D10" s="87"/>
      <c r="E10" s="87"/>
      <c r="F10" s="87"/>
      <c r="G10" s="87"/>
      <c r="H10" s="87"/>
      <c r="I10" s="87"/>
      <c r="J10" s="87"/>
      <c r="K10" s="87"/>
      <c r="L10" s="68" t="s">
        <v>208</v>
      </c>
      <c r="M10" s="68"/>
      <c r="N10" s="68"/>
      <c r="O10" s="68"/>
      <c r="P10" s="138" t="s">
        <v>209</v>
      </c>
      <c r="Q10" s="56"/>
      <c r="R10" s="56"/>
      <c r="S10" s="56"/>
      <c r="T10" s="56"/>
      <c r="U10" s="56"/>
      <c r="V10" s="127" t="s">
        <v>292</v>
      </c>
      <c r="W10" s="56"/>
      <c r="X10" s="56"/>
      <c r="Y10" s="56"/>
      <c r="Z10" s="56"/>
      <c r="AA10" s="127" t="s">
        <v>293</v>
      </c>
      <c r="AB10" s="56"/>
      <c r="AC10" s="56"/>
      <c r="AD10" s="56"/>
      <c r="AE10" s="56"/>
      <c r="AF10" s="56"/>
      <c r="AG10" s="56"/>
      <c r="AH10" s="56"/>
      <c r="AI10" s="56"/>
      <c r="AJ10" s="56"/>
      <c r="AK10" s="62" t="s">
        <v>210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>
        <f t="shared" ref="BP10" si="2">SUM(BD10:BO11)</f>
        <v>0</v>
      </c>
      <c r="BQ10" s="61"/>
      <c r="BR10" s="61"/>
      <c r="BS10" s="61"/>
      <c r="BT10" s="1"/>
      <c r="BU10" s="1"/>
    </row>
    <row r="11" spans="1:73">
      <c r="A11" s="56"/>
      <c r="B11" s="56"/>
      <c r="C11" s="87"/>
      <c r="D11" s="87"/>
      <c r="E11" s="87"/>
      <c r="F11" s="87"/>
      <c r="G11" s="87"/>
      <c r="H11" s="87"/>
      <c r="I11" s="87"/>
      <c r="J11" s="87"/>
      <c r="K11" s="87"/>
      <c r="L11" s="69" t="s">
        <v>211</v>
      </c>
      <c r="M11" s="69"/>
      <c r="N11" s="69"/>
      <c r="O11" s="69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65" t="s">
        <v>279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1"/>
      <c r="BU11" s="1"/>
    </row>
    <row r="12" spans="1:73">
      <c r="A12" s="56">
        <v>5</v>
      </c>
      <c r="B12" s="56"/>
      <c r="C12" s="87" t="s">
        <v>212</v>
      </c>
      <c r="D12" s="87"/>
      <c r="E12" s="87"/>
      <c r="F12" s="87"/>
      <c r="G12" s="87"/>
      <c r="H12" s="87"/>
      <c r="I12" s="87"/>
      <c r="J12" s="87"/>
      <c r="K12" s="87"/>
      <c r="L12" s="68"/>
      <c r="M12" s="68"/>
      <c r="N12" s="68"/>
      <c r="O12" s="68"/>
      <c r="P12" s="136" t="s">
        <v>294</v>
      </c>
      <c r="Q12" s="136"/>
      <c r="R12" s="136"/>
      <c r="S12" s="136"/>
      <c r="T12" s="136"/>
      <c r="U12" s="136"/>
      <c r="V12" s="56" t="s">
        <v>213</v>
      </c>
      <c r="W12" s="56"/>
      <c r="X12" s="56"/>
      <c r="Y12" s="56"/>
      <c r="Z12" s="56"/>
      <c r="AA12" s="56" t="s">
        <v>214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62" t="s">
        <v>215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>
        <f t="shared" ref="BP12" si="3">SUM(BD12:BO13)</f>
        <v>0</v>
      </c>
      <c r="BQ12" s="61"/>
      <c r="BR12" s="61"/>
      <c r="BS12" s="61"/>
      <c r="BT12" s="1"/>
      <c r="BU12" s="1"/>
    </row>
    <row r="13" spans="1:73">
      <c r="A13" s="56"/>
      <c r="B13" s="56"/>
      <c r="C13" s="87"/>
      <c r="D13" s="87"/>
      <c r="E13" s="87"/>
      <c r="F13" s="87"/>
      <c r="G13" s="87"/>
      <c r="H13" s="87"/>
      <c r="I13" s="87"/>
      <c r="J13" s="87"/>
      <c r="K13" s="87"/>
      <c r="L13" s="69"/>
      <c r="M13" s="69"/>
      <c r="N13" s="69"/>
      <c r="O13" s="69"/>
      <c r="P13" s="136"/>
      <c r="Q13" s="136"/>
      <c r="R13" s="136"/>
      <c r="S13" s="136"/>
      <c r="T13" s="136"/>
      <c r="U13" s="13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65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7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1"/>
      <c r="BU13" s="1"/>
    </row>
    <row r="14" spans="1:73">
      <c r="A14" s="56">
        <v>6</v>
      </c>
      <c r="B14" s="56"/>
      <c r="C14" s="87" t="s">
        <v>150</v>
      </c>
      <c r="D14" s="87"/>
      <c r="E14" s="87"/>
      <c r="F14" s="87"/>
      <c r="G14" s="87"/>
      <c r="H14" s="87"/>
      <c r="I14" s="87"/>
      <c r="J14" s="87"/>
      <c r="K14" s="87"/>
      <c r="L14" s="68" t="s">
        <v>284</v>
      </c>
      <c r="M14" s="68"/>
      <c r="N14" s="68"/>
      <c r="O14" s="68"/>
      <c r="P14" s="56" t="s">
        <v>2</v>
      </c>
      <c r="Q14" s="56"/>
      <c r="R14" s="56"/>
      <c r="S14" s="56"/>
      <c r="T14" s="56"/>
      <c r="U14" s="56"/>
      <c r="V14" s="127" t="s">
        <v>292</v>
      </c>
      <c r="W14" s="56"/>
      <c r="X14" s="56"/>
      <c r="Y14" s="56"/>
      <c r="Z14" s="56"/>
      <c r="AA14" s="56" t="s">
        <v>286</v>
      </c>
      <c r="AB14" s="56"/>
      <c r="AC14" s="56"/>
      <c r="AD14" s="56"/>
      <c r="AE14" s="56"/>
      <c r="AF14" s="56"/>
      <c r="AG14" s="56"/>
      <c r="AH14" s="56"/>
      <c r="AI14" s="56"/>
      <c r="AJ14" s="56"/>
      <c r="AK14" s="62" t="s">
        <v>281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44">
        <f>SUM(5000*3*2)</f>
        <v>30000</v>
      </c>
      <c r="BE14" s="45"/>
      <c r="BF14" s="45"/>
      <c r="BG14" s="46"/>
      <c r="BH14" s="44">
        <f>SUM(12000*3)</f>
        <v>36000</v>
      </c>
      <c r="BI14" s="45"/>
      <c r="BJ14" s="45"/>
      <c r="BK14" s="46"/>
      <c r="BL14" s="61"/>
      <c r="BM14" s="61"/>
      <c r="BN14" s="61"/>
      <c r="BO14" s="61"/>
      <c r="BP14" s="61">
        <f t="shared" ref="BP14" si="4">SUM(BD14:BO15)</f>
        <v>126000</v>
      </c>
      <c r="BQ14" s="61"/>
      <c r="BR14" s="61"/>
      <c r="BS14" s="61"/>
      <c r="BT14" s="1" t="s">
        <v>273</v>
      </c>
      <c r="BU14" s="1"/>
    </row>
    <row r="15" spans="1:73">
      <c r="A15" s="56"/>
      <c r="B15" s="56"/>
      <c r="C15" s="87"/>
      <c r="D15" s="87"/>
      <c r="E15" s="87"/>
      <c r="F15" s="87"/>
      <c r="G15" s="87"/>
      <c r="H15" s="87"/>
      <c r="I15" s="87"/>
      <c r="J15" s="87"/>
      <c r="K15" s="87"/>
      <c r="L15" s="69" t="s">
        <v>285</v>
      </c>
      <c r="M15" s="69"/>
      <c r="N15" s="69"/>
      <c r="O15" s="69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5" t="s">
        <v>283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7"/>
      <c r="BD15" s="47"/>
      <c r="BE15" s="48"/>
      <c r="BF15" s="48"/>
      <c r="BG15" s="49"/>
      <c r="BH15" s="47">
        <f>SUM(20000*3)</f>
        <v>60000</v>
      </c>
      <c r="BI15" s="48"/>
      <c r="BJ15" s="48"/>
      <c r="BK15" s="49"/>
      <c r="BL15" s="61"/>
      <c r="BM15" s="61"/>
      <c r="BN15" s="61"/>
      <c r="BO15" s="61"/>
      <c r="BP15" s="61"/>
      <c r="BQ15" s="61"/>
      <c r="BR15" s="61"/>
      <c r="BS15" s="61"/>
      <c r="BT15" s="1" t="s">
        <v>217</v>
      </c>
      <c r="BU15" s="1" t="s">
        <v>216</v>
      </c>
    </row>
    <row r="16" spans="1:73">
      <c r="A16" s="56"/>
      <c r="B16" s="56"/>
      <c r="C16" s="87"/>
      <c r="D16" s="87"/>
      <c r="E16" s="87"/>
      <c r="F16" s="87"/>
      <c r="G16" s="87"/>
      <c r="H16" s="87"/>
      <c r="I16" s="87"/>
      <c r="J16" s="87"/>
      <c r="K16" s="87"/>
      <c r="L16" s="68"/>
      <c r="M16" s="68"/>
      <c r="N16" s="68"/>
      <c r="O16" s="68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f t="shared" ref="BP16" si="5">SUM(BD16:BO17)</f>
        <v>0</v>
      </c>
      <c r="BQ16" s="61"/>
      <c r="BR16" s="61"/>
      <c r="BS16" s="61"/>
      <c r="BT16" s="1"/>
      <c r="BU16" s="1"/>
    </row>
    <row r="17" spans="1:73">
      <c r="A17" s="56"/>
      <c r="B17" s="56"/>
      <c r="C17" s="87"/>
      <c r="D17" s="87"/>
      <c r="E17" s="87"/>
      <c r="F17" s="87"/>
      <c r="G17" s="87"/>
      <c r="H17" s="87"/>
      <c r="I17" s="87"/>
      <c r="J17" s="87"/>
      <c r="K17" s="87"/>
      <c r="L17" s="69"/>
      <c r="M17" s="69"/>
      <c r="N17" s="69"/>
      <c r="O17" s="6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5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1"/>
      <c r="BU17" s="1"/>
    </row>
    <row r="18" spans="1:73">
      <c r="A18" s="56"/>
      <c r="B18" s="56"/>
      <c r="C18" s="87"/>
      <c r="D18" s="87"/>
      <c r="E18" s="87"/>
      <c r="F18" s="87"/>
      <c r="G18" s="87"/>
      <c r="H18" s="87"/>
      <c r="I18" s="87"/>
      <c r="J18" s="87"/>
      <c r="K18" s="87"/>
      <c r="L18" s="68"/>
      <c r="M18" s="68"/>
      <c r="N18" s="68"/>
      <c r="O18" s="6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>
        <f t="shared" ref="BP18" si="6">SUM(BD18:BO19)</f>
        <v>0</v>
      </c>
      <c r="BQ18" s="61"/>
      <c r="BR18" s="61"/>
      <c r="BS18" s="61"/>
      <c r="BT18" s="1"/>
      <c r="BU18" s="1"/>
    </row>
    <row r="19" spans="1:73">
      <c r="A19" s="56"/>
      <c r="B19" s="56"/>
      <c r="C19" s="87"/>
      <c r="D19" s="87"/>
      <c r="E19" s="87"/>
      <c r="F19" s="87"/>
      <c r="G19" s="87"/>
      <c r="H19" s="87"/>
      <c r="I19" s="87"/>
      <c r="J19" s="87"/>
      <c r="K19" s="87"/>
      <c r="L19" s="69"/>
      <c r="M19" s="69"/>
      <c r="N19" s="69"/>
      <c r="O19" s="6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1"/>
      <c r="BU19" s="1"/>
    </row>
    <row r="20" spans="1:73">
      <c r="A20" s="56"/>
      <c r="B20" s="56"/>
      <c r="C20" s="87"/>
      <c r="D20" s="87"/>
      <c r="E20" s="87"/>
      <c r="F20" s="87"/>
      <c r="G20" s="87"/>
      <c r="H20" s="87"/>
      <c r="I20" s="87"/>
      <c r="J20" s="87"/>
      <c r="K20" s="87"/>
      <c r="L20" s="68"/>
      <c r="M20" s="68"/>
      <c r="N20" s="68"/>
      <c r="O20" s="68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>
        <f t="shared" ref="BP20" si="7">SUM(BD20:BO21)</f>
        <v>0</v>
      </c>
      <c r="BQ20" s="61"/>
      <c r="BR20" s="61"/>
      <c r="BS20" s="61"/>
      <c r="BT20" s="1"/>
      <c r="BU20" s="1"/>
    </row>
    <row r="21" spans="1:73">
      <c r="A21" s="56"/>
      <c r="B21" s="56"/>
      <c r="C21" s="87"/>
      <c r="D21" s="87"/>
      <c r="E21" s="87"/>
      <c r="F21" s="87"/>
      <c r="G21" s="87"/>
      <c r="H21" s="87"/>
      <c r="I21" s="87"/>
      <c r="J21" s="87"/>
      <c r="K21" s="87"/>
      <c r="L21" s="69"/>
      <c r="M21" s="69"/>
      <c r="N21" s="69"/>
      <c r="O21" s="69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1"/>
      <c r="BU21" s="1"/>
    </row>
    <row r="22" spans="1:73">
      <c r="A22" s="56"/>
      <c r="B22" s="56"/>
      <c r="C22" s="87"/>
      <c r="D22" s="87"/>
      <c r="E22" s="87"/>
      <c r="F22" s="87"/>
      <c r="G22" s="87"/>
      <c r="H22" s="87"/>
      <c r="I22" s="87"/>
      <c r="J22" s="87"/>
      <c r="K22" s="87"/>
      <c r="L22" s="68"/>
      <c r="M22" s="68"/>
      <c r="N22" s="68"/>
      <c r="O22" s="6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>
        <f t="shared" ref="BP22" si="8">SUM(BD22:BO23)</f>
        <v>0</v>
      </c>
      <c r="BQ22" s="61"/>
      <c r="BR22" s="61"/>
      <c r="BS22" s="61"/>
      <c r="BT22" s="1"/>
      <c r="BU22" s="1"/>
    </row>
    <row r="23" spans="1:73">
      <c r="A23" s="56"/>
      <c r="B23" s="56"/>
      <c r="C23" s="87"/>
      <c r="D23" s="87"/>
      <c r="E23" s="87"/>
      <c r="F23" s="87"/>
      <c r="G23" s="87"/>
      <c r="H23" s="87"/>
      <c r="I23" s="87"/>
      <c r="J23" s="87"/>
      <c r="K23" s="87"/>
      <c r="L23" s="69"/>
      <c r="M23" s="69"/>
      <c r="N23" s="69"/>
      <c r="O23" s="69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1"/>
      <c r="BU23" s="1"/>
    </row>
    <row r="24" spans="1:7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2">
        <f>SUM(BD4:BG23)</f>
        <v>275000</v>
      </c>
      <c r="BE24" s="43"/>
      <c r="BF24" s="43"/>
      <c r="BG24" s="43"/>
      <c r="BH24" s="42">
        <f>SUM(BH4:BK23)</f>
        <v>104700</v>
      </c>
      <c r="BI24" s="43"/>
      <c r="BJ24" s="43"/>
      <c r="BK24" s="43"/>
      <c r="BL24" s="42">
        <f t="shared" ref="BL24" si="9">SUM(BL4:BO23)</f>
        <v>0</v>
      </c>
      <c r="BM24" s="43"/>
      <c r="BN24" s="43"/>
      <c r="BO24" s="43"/>
      <c r="BP24" s="42">
        <f t="shared" ref="BP24" si="10">SUM(BP4:BS23)</f>
        <v>379700</v>
      </c>
      <c r="BQ24" s="43"/>
      <c r="BR24" s="43"/>
      <c r="BS24" s="43"/>
      <c r="BT24" s="1"/>
      <c r="BU24" s="1"/>
    </row>
    <row r="25" spans="1:7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65">
    <mergeCell ref="AK2:BC3"/>
    <mergeCell ref="BD2:BS2"/>
    <mergeCell ref="P3:U3"/>
    <mergeCell ref="BD3:BG3"/>
    <mergeCell ref="BH3:BK3"/>
    <mergeCell ref="BL3:BO3"/>
    <mergeCell ref="BP3:BS3"/>
    <mergeCell ref="BD1:BS1"/>
    <mergeCell ref="A2:B3"/>
    <mergeCell ref="C2:K3"/>
    <mergeCell ref="L2:O3"/>
    <mergeCell ref="P2:U2"/>
    <mergeCell ref="V2:Z3"/>
    <mergeCell ref="AA2:AE3"/>
    <mergeCell ref="AF2:AJ3"/>
    <mergeCell ref="A1:U1"/>
    <mergeCell ref="V1:BC1"/>
    <mergeCell ref="AF4:AJ5"/>
    <mergeCell ref="AK4:BC4"/>
    <mergeCell ref="BD4:BG5"/>
    <mergeCell ref="BH4:BK5"/>
    <mergeCell ref="BL4:BO5"/>
    <mergeCell ref="BP4:BS5"/>
    <mergeCell ref="AK5:BC5"/>
    <mergeCell ref="A4:B5"/>
    <mergeCell ref="C4:K5"/>
    <mergeCell ref="P4:U5"/>
    <mergeCell ref="V4:Z5"/>
    <mergeCell ref="AA4:AE5"/>
    <mergeCell ref="L4:O5"/>
    <mergeCell ref="AF6:AJ7"/>
    <mergeCell ref="AK6:BC6"/>
    <mergeCell ref="BP6:BS7"/>
    <mergeCell ref="AK7:BC7"/>
    <mergeCell ref="A6:B7"/>
    <mergeCell ref="C6:K7"/>
    <mergeCell ref="L6:O6"/>
    <mergeCell ref="P6:U7"/>
    <mergeCell ref="V6:Z7"/>
    <mergeCell ref="AA6:AE7"/>
    <mergeCell ref="L7:O7"/>
    <mergeCell ref="BD6:BG6"/>
    <mergeCell ref="BH6:BK6"/>
    <mergeCell ref="BL6:BO6"/>
    <mergeCell ref="BD7:BG7"/>
    <mergeCell ref="BH7:BK7"/>
    <mergeCell ref="BL7:BO7"/>
    <mergeCell ref="AF8:AJ9"/>
    <mergeCell ref="AK8:BC8"/>
    <mergeCell ref="BH8:BK9"/>
    <mergeCell ref="BL8:BO9"/>
    <mergeCell ref="BP8:BS9"/>
    <mergeCell ref="AK9:BC9"/>
    <mergeCell ref="A8:B9"/>
    <mergeCell ref="C8:K9"/>
    <mergeCell ref="L8:O8"/>
    <mergeCell ref="P8:U9"/>
    <mergeCell ref="V8:Z9"/>
    <mergeCell ref="AA8:AE9"/>
    <mergeCell ref="L9:O9"/>
    <mergeCell ref="AF10:AJ11"/>
    <mergeCell ref="AK10:BC10"/>
    <mergeCell ref="BD10:BG11"/>
    <mergeCell ref="BH10:BK11"/>
    <mergeCell ref="BL10:BO11"/>
    <mergeCell ref="BP10:BS11"/>
    <mergeCell ref="AK11:BC11"/>
    <mergeCell ref="A10:B11"/>
    <mergeCell ref="C10:K11"/>
    <mergeCell ref="L10:O10"/>
    <mergeCell ref="P10:U11"/>
    <mergeCell ref="V10:Z11"/>
    <mergeCell ref="AA10:AE11"/>
    <mergeCell ref="L11:O11"/>
    <mergeCell ref="AF12:AJ13"/>
    <mergeCell ref="AK12:BC12"/>
    <mergeCell ref="BD12:BG13"/>
    <mergeCell ref="BH12:BK13"/>
    <mergeCell ref="BL12:BO13"/>
    <mergeCell ref="BP12:BS13"/>
    <mergeCell ref="AK13:BC13"/>
    <mergeCell ref="A12:B13"/>
    <mergeCell ref="C12:K13"/>
    <mergeCell ref="L12:O12"/>
    <mergeCell ref="P12:U13"/>
    <mergeCell ref="V12:Z13"/>
    <mergeCell ref="AA12:AE13"/>
    <mergeCell ref="L13:O13"/>
    <mergeCell ref="AF14:AJ15"/>
    <mergeCell ref="AK14:BC14"/>
    <mergeCell ref="BD14:BG15"/>
    <mergeCell ref="BL14:BO15"/>
    <mergeCell ref="BP14:BS15"/>
    <mergeCell ref="AK15:BC15"/>
    <mergeCell ref="A14:B15"/>
    <mergeCell ref="C14:K15"/>
    <mergeCell ref="L14:O14"/>
    <mergeCell ref="P14:U15"/>
    <mergeCell ref="V14:Z15"/>
    <mergeCell ref="AA14:AE15"/>
    <mergeCell ref="L15:O15"/>
    <mergeCell ref="AK20:BC20"/>
    <mergeCell ref="AF16:AJ17"/>
    <mergeCell ref="AK16:BC16"/>
    <mergeCell ref="BD16:BG17"/>
    <mergeCell ref="BH16:BK17"/>
    <mergeCell ref="BL16:BO17"/>
    <mergeCell ref="BP16:BS17"/>
    <mergeCell ref="AK17:BC17"/>
    <mergeCell ref="A16:B17"/>
    <mergeCell ref="C16:K17"/>
    <mergeCell ref="L16:O16"/>
    <mergeCell ref="P16:U17"/>
    <mergeCell ref="V16:Z17"/>
    <mergeCell ref="AA16:AE17"/>
    <mergeCell ref="L17:O17"/>
    <mergeCell ref="AK19:BC19"/>
    <mergeCell ref="A18:B19"/>
    <mergeCell ref="C18:K19"/>
    <mergeCell ref="L18:O18"/>
    <mergeCell ref="P18:U19"/>
    <mergeCell ref="V18:Z19"/>
    <mergeCell ref="AA18:AE19"/>
    <mergeCell ref="L19:O19"/>
    <mergeCell ref="AF18:AJ19"/>
    <mergeCell ref="AK18:BC18"/>
    <mergeCell ref="BH18:BK19"/>
    <mergeCell ref="BD24:BG24"/>
    <mergeCell ref="BH24:BK24"/>
    <mergeCell ref="BL24:BO24"/>
    <mergeCell ref="BP24:BS24"/>
    <mergeCell ref="BD8:BG8"/>
    <mergeCell ref="BD9:BG9"/>
    <mergeCell ref="BH14:BK14"/>
    <mergeCell ref="BH15:BK15"/>
    <mergeCell ref="BL18:BO19"/>
    <mergeCell ref="BH20:BK21"/>
    <mergeCell ref="BL20:BO21"/>
    <mergeCell ref="BP20:BS21"/>
    <mergeCell ref="BP18:BS19"/>
    <mergeCell ref="BD18:BG19"/>
    <mergeCell ref="A20:B21"/>
    <mergeCell ref="AF22:AJ23"/>
    <mergeCell ref="AK22:BC22"/>
    <mergeCell ref="BD22:BG23"/>
    <mergeCell ref="BH22:BK23"/>
    <mergeCell ref="BL22:BO23"/>
    <mergeCell ref="BP22:BS23"/>
    <mergeCell ref="AK23:BC23"/>
    <mergeCell ref="A22:B23"/>
    <mergeCell ref="C22:K23"/>
    <mergeCell ref="L22:O22"/>
    <mergeCell ref="P22:U23"/>
    <mergeCell ref="V22:Z23"/>
    <mergeCell ref="AA22:AE23"/>
    <mergeCell ref="L23:O23"/>
    <mergeCell ref="C20:K21"/>
    <mergeCell ref="BD20:BG21"/>
    <mergeCell ref="AK21:BC21"/>
    <mergeCell ref="L20:O20"/>
    <mergeCell ref="P20:U21"/>
    <mergeCell ref="V20:Z21"/>
    <mergeCell ref="AA20:AE21"/>
    <mergeCell ref="L21:O21"/>
    <mergeCell ref="AF20:AJ2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257"/>
  <sheetViews>
    <sheetView zoomScale="140" zoomScaleNormal="140" workbookViewId="0">
      <selection activeCell="C6" sqref="C6:K7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  <col min="72" max="72" width="8.140625" bestFit="1" customWidth="1"/>
  </cols>
  <sheetData>
    <row r="1" spans="1:73" ht="26.25" customHeight="1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25" t="s">
        <v>57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59" t="s">
        <v>13</v>
      </c>
      <c r="BM1" s="59"/>
      <c r="BN1" s="59"/>
      <c r="BO1" s="59"/>
      <c r="BP1" s="59"/>
      <c r="BQ1" s="59"/>
      <c r="BR1" s="59"/>
      <c r="BS1" s="60"/>
    </row>
    <row r="2" spans="1:73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27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1"/>
      <c r="BU2" s="1"/>
    </row>
    <row r="3" spans="1:7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1"/>
      <c r="BU3" s="1"/>
    </row>
    <row r="4" spans="1:73">
      <c r="A4" s="56">
        <v>1</v>
      </c>
      <c r="B4" s="56"/>
      <c r="C4" s="143" t="s">
        <v>161</v>
      </c>
      <c r="D4" s="87"/>
      <c r="E4" s="87"/>
      <c r="F4" s="87"/>
      <c r="G4" s="87"/>
      <c r="H4" s="87"/>
      <c r="I4" s="87"/>
      <c r="J4" s="87"/>
      <c r="K4" s="87"/>
      <c r="L4" s="144" t="s">
        <v>126</v>
      </c>
      <c r="M4" s="68"/>
      <c r="N4" s="68"/>
      <c r="O4" s="68"/>
      <c r="P4" s="140" t="s">
        <v>127</v>
      </c>
      <c r="Q4" s="56"/>
      <c r="R4" s="56"/>
      <c r="S4" s="56"/>
      <c r="T4" s="56"/>
      <c r="U4" s="56"/>
      <c r="V4" s="140" t="s">
        <v>128</v>
      </c>
      <c r="W4" s="56"/>
      <c r="X4" s="56"/>
      <c r="Y4" s="56"/>
      <c r="Z4" s="56"/>
      <c r="AA4" s="140" t="s">
        <v>129</v>
      </c>
      <c r="AB4" s="56"/>
      <c r="AC4" s="56"/>
      <c r="AD4" s="56"/>
      <c r="AE4" s="56"/>
      <c r="AF4" s="56"/>
      <c r="AG4" s="56"/>
      <c r="AH4" s="56"/>
      <c r="AI4" s="56"/>
      <c r="AJ4" s="56"/>
      <c r="AK4" s="62" t="s">
        <v>137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44">
        <f>SUM(10000*12)</f>
        <v>120000</v>
      </c>
      <c r="BE4" s="45"/>
      <c r="BF4" s="45"/>
      <c r="BG4" s="45"/>
      <c r="BH4" s="44"/>
      <c r="BI4" s="45"/>
      <c r="BJ4" s="45"/>
      <c r="BK4" s="46"/>
      <c r="BL4" s="45"/>
      <c r="BM4" s="45"/>
      <c r="BN4" s="45"/>
      <c r="BO4" s="46"/>
      <c r="BP4" s="61">
        <f t="shared" ref="BP4" si="0">SUM(BD4:BO5)</f>
        <v>180000</v>
      </c>
      <c r="BQ4" s="61"/>
      <c r="BR4" s="61"/>
      <c r="BS4" s="61"/>
      <c r="BT4" s="5" t="s">
        <v>141</v>
      </c>
      <c r="BU4" s="1"/>
    </row>
    <row r="5" spans="1:73">
      <c r="A5" s="56"/>
      <c r="B5" s="56"/>
      <c r="C5" s="87"/>
      <c r="D5" s="87"/>
      <c r="E5" s="87"/>
      <c r="F5" s="87"/>
      <c r="G5" s="87"/>
      <c r="H5" s="87"/>
      <c r="I5" s="87"/>
      <c r="J5" s="87"/>
      <c r="K5" s="87"/>
      <c r="L5" s="145" t="s">
        <v>130</v>
      </c>
      <c r="M5" s="69"/>
      <c r="N5" s="69"/>
      <c r="O5" s="69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5" t="s">
        <v>138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47">
        <f>SUM(5000*12)</f>
        <v>60000</v>
      </c>
      <c r="BE5" s="48"/>
      <c r="BF5" s="48"/>
      <c r="BG5" s="48"/>
      <c r="BH5" s="47"/>
      <c r="BI5" s="48"/>
      <c r="BJ5" s="48"/>
      <c r="BK5" s="49"/>
      <c r="BL5" s="48"/>
      <c r="BM5" s="48"/>
      <c r="BN5" s="48"/>
      <c r="BO5" s="49"/>
      <c r="BP5" s="61"/>
      <c r="BQ5" s="61"/>
      <c r="BR5" s="61"/>
      <c r="BS5" s="61"/>
      <c r="BT5" s="5" t="s">
        <v>142</v>
      </c>
      <c r="BU5" s="1"/>
    </row>
    <row r="6" spans="1:73">
      <c r="A6" s="56">
        <v>2</v>
      </c>
      <c r="B6" s="56"/>
      <c r="C6" s="143" t="s">
        <v>162</v>
      </c>
      <c r="D6" s="87"/>
      <c r="E6" s="87"/>
      <c r="F6" s="87"/>
      <c r="G6" s="87"/>
      <c r="H6" s="87"/>
      <c r="I6" s="87"/>
      <c r="J6" s="87"/>
      <c r="K6" s="87"/>
      <c r="L6" s="80" t="s">
        <v>149</v>
      </c>
      <c r="M6" s="81"/>
      <c r="N6" s="81"/>
      <c r="O6" s="82"/>
      <c r="P6" s="56" t="s">
        <v>31</v>
      </c>
      <c r="Q6" s="56"/>
      <c r="R6" s="56"/>
      <c r="S6" s="56"/>
      <c r="T6" s="56"/>
      <c r="U6" s="56"/>
      <c r="V6" s="56" t="s">
        <v>164</v>
      </c>
      <c r="W6" s="56"/>
      <c r="X6" s="56"/>
      <c r="Y6" s="56"/>
      <c r="Z6" s="56"/>
      <c r="AA6" s="56" t="s">
        <v>165</v>
      </c>
      <c r="AB6" s="56"/>
      <c r="AC6" s="56"/>
      <c r="AD6" s="56"/>
      <c r="AE6" s="56"/>
      <c r="AF6" s="56"/>
      <c r="AG6" s="56"/>
      <c r="AH6" s="56"/>
      <c r="AI6" s="56"/>
      <c r="AJ6" s="56"/>
      <c r="AK6" s="62" t="s">
        <v>171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44">
        <f>SUM(3000*5*2)</f>
        <v>30000</v>
      </c>
      <c r="BE6" s="45"/>
      <c r="BF6" s="45"/>
      <c r="BG6" s="45"/>
      <c r="BH6" s="44">
        <f>SUM(1450*5*2)</f>
        <v>14500</v>
      </c>
      <c r="BI6" s="45"/>
      <c r="BJ6" s="45"/>
      <c r="BK6" s="46"/>
      <c r="BL6" s="45"/>
      <c r="BM6" s="45"/>
      <c r="BN6" s="45"/>
      <c r="BO6" s="46"/>
      <c r="BP6" s="61">
        <f t="shared" ref="BP6" si="1">SUM(BD6:BO7)</f>
        <v>44500</v>
      </c>
      <c r="BQ6" s="61"/>
      <c r="BR6" s="61"/>
      <c r="BS6" s="61"/>
      <c r="BT6" s="5" t="s">
        <v>166</v>
      </c>
      <c r="BU6" s="1" t="s">
        <v>167</v>
      </c>
    </row>
    <row r="7" spans="1:73">
      <c r="A7" s="56"/>
      <c r="B7" s="56"/>
      <c r="C7" s="87"/>
      <c r="D7" s="87"/>
      <c r="E7" s="87"/>
      <c r="F7" s="87"/>
      <c r="G7" s="87"/>
      <c r="H7" s="87"/>
      <c r="I7" s="87"/>
      <c r="J7" s="87"/>
      <c r="K7" s="87"/>
      <c r="L7" s="83"/>
      <c r="M7" s="84"/>
      <c r="N7" s="84"/>
      <c r="O7" s="85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47"/>
      <c r="BE7" s="48"/>
      <c r="BF7" s="48"/>
      <c r="BG7" s="48"/>
      <c r="BH7" s="47"/>
      <c r="BI7" s="48"/>
      <c r="BJ7" s="48"/>
      <c r="BK7" s="49"/>
      <c r="BL7" s="48"/>
      <c r="BM7" s="48"/>
      <c r="BN7" s="48"/>
      <c r="BO7" s="49"/>
      <c r="BP7" s="61"/>
      <c r="BQ7" s="61"/>
      <c r="BR7" s="61"/>
      <c r="BS7" s="61"/>
      <c r="BT7" s="5"/>
      <c r="BU7" s="1"/>
    </row>
    <row r="8" spans="1:73">
      <c r="A8" s="56">
        <v>3</v>
      </c>
      <c r="B8" s="56"/>
      <c r="C8" s="143" t="s">
        <v>163</v>
      </c>
      <c r="D8" s="87"/>
      <c r="E8" s="87"/>
      <c r="F8" s="87"/>
      <c r="G8" s="87"/>
      <c r="H8" s="87"/>
      <c r="I8" s="87"/>
      <c r="J8" s="87"/>
      <c r="K8" s="87"/>
      <c r="L8" s="80" t="s">
        <v>274</v>
      </c>
      <c r="M8" s="81"/>
      <c r="N8" s="81"/>
      <c r="O8" s="82"/>
      <c r="P8" s="56" t="s">
        <v>2</v>
      </c>
      <c r="Q8" s="56"/>
      <c r="R8" s="56"/>
      <c r="S8" s="56"/>
      <c r="T8" s="56"/>
      <c r="U8" s="56"/>
      <c r="V8" s="56" t="s">
        <v>168</v>
      </c>
      <c r="W8" s="56"/>
      <c r="X8" s="56"/>
      <c r="Y8" s="56"/>
      <c r="Z8" s="56"/>
      <c r="AA8" s="56" t="s">
        <v>169</v>
      </c>
      <c r="AB8" s="56"/>
      <c r="AC8" s="56"/>
      <c r="AD8" s="56"/>
      <c r="AE8" s="56"/>
      <c r="AF8" s="56"/>
      <c r="AG8" s="56"/>
      <c r="AH8" s="56"/>
      <c r="AI8" s="56"/>
      <c r="AJ8" s="56"/>
      <c r="AK8" s="62" t="s">
        <v>170</v>
      </c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44">
        <f>SUM(3000*3*5)</f>
        <v>45000</v>
      </c>
      <c r="BE8" s="45"/>
      <c r="BF8" s="45"/>
      <c r="BG8" s="45"/>
      <c r="BH8" s="44"/>
      <c r="BI8" s="45"/>
      <c r="BJ8" s="45"/>
      <c r="BK8" s="46"/>
      <c r="BL8" s="45"/>
      <c r="BM8" s="45"/>
      <c r="BN8" s="45"/>
      <c r="BO8" s="46"/>
      <c r="BP8" s="61">
        <f t="shared" ref="BP8" si="2">SUM(BD8:BO9)</f>
        <v>45000</v>
      </c>
      <c r="BQ8" s="61"/>
      <c r="BR8" s="61"/>
      <c r="BS8" s="61"/>
      <c r="BT8" s="1" t="s">
        <v>275</v>
      </c>
      <c r="BU8" s="1"/>
    </row>
    <row r="9" spans="1:73">
      <c r="A9" s="56"/>
      <c r="B9" s="56"/>
      <c r="C9" s="87"/>
      <c r="D9" s="87"/>
      <c r="E9" s="87"/>
      <c r="F9" s="87"/>
      <c r="G9" s="87"/>
      <c r="H9" s="87"/>
      <c r="I9" s="87"/>
      <c r="J9" s="87"/>
      <c r="K9" s="87"/>
      <c r="L9" s="83"/>
      <c r="M9" s="84"/>
      <c r="N9" s="84"/>
      <c r="O9" s="85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65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47"/>
      <c r="BE9" s="48"/>
      <c r="BF9" s="48"/>
      <c r="BG9" s="48"/>
      <c r="BH9" s="47"/>
      <c r="BI9" s="48"/>
      <c r="BJ9" s="48"/>
      <c r="BK9" s="49"/>
      <c r="BL9" s="48"/>
      <c r="BM9" s="48"/>
      <c r="BN9" s="48"/>
      <c r="BO9" s="49"/>
      <c r="BP9" s="61"/>
      <c r="BQ9" s="61"/>
      <c r="BR9" s="61"/>
      <c r="BS9" s="61"/>
      <c r="BT9" s="1"/>
      <c r="BU9" s="1"/>
    </row>
    <row r="10" spans="1:73">
      <c r="A10" s="56"/>
      <c r="B10" s="56"/>
      <c r="C10" s="87"/>
      <c r="D10" s="87"/>
      <c r="E10" s="87"/>
      <c r="F10" s="87"/>
      <c r="G10" s="87"/>
      <c r="H10" s="87"/>
      <c r="I10" s="87"/>
      <c r="J10" s="87"/>
      <c r="K10" s="87"/>
      <c r="L10" s="68"/>
      <c r="M10" s="68"/>
      <c r="N10" s="68"/>
      <c r="O10" s="6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62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>
        <f t="shared" ref="BP10" si="3">SUM(BD10:BO11)</f>
        <v>0</v>
      </c>
      <c r="BQ10" s="61"/>
      <c r="BR10" s="61"/>
      <c r="BS10" s="61"/>
      <c r="BT10" s="1"/>
      <c r="BU10" s="1"/>
    </row>
    <row r="11" spans="1:73">
      <c r="A11" s="56"/>
      <c r="B11" s="56"/>
      <c r="C11" s="87"/>
      <c r="D11" s="87"/>
      <c r="E11" s="87"/>
      <c r="F11" s="87"/>
      <c r="G11" s="87"/>
      <c r="H11" s="87"/>
      <c r="I11" s="87"/>
      <c r="J11" s="87"/>
      <c r="K11" s="87"/>
      <c r="L11" s="69"/>
      <c r="M11" s="69"/>
      <c r="N11" s="69"/>
      <c r="O11" s="69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65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1"/>
      <c r="BU11" s="1"/>
    </row>
    <row r="12" spans="1:73">
      <c r="A12" s="56"/>
      <c r="B12" s="56"/>
      <c r="C12" s="87"/>
      <c r="D12" s="87"/>
      <c r="E12" s="87"/>
      <c r="F12" s="87"/>
      <c r="G12" s="87"/>
      <c r="H12" s="87"/>
      <c r="I12" s="87"/>
      <c r="J12" s="87"/>
      <c r="K12" s="87"/>
      <c r="L12" s="68"/>
      <c r="M12" s="68"/>
      <c r="N12" s="68"/>
      <c r="O12" s="6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62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>
        <f t="shared" ref="BP12" si="4">SUM(BD12:BO13)</f>
        <v>0</v>
      </c>
      <c r="BQ12" s="61"/>
      <c r="BR12" s="61"/>
      <c r="BS12" s="61"/>
      <c r="BT12" s="1"/>
      <c r="BU12" s="1"/>
    </row>
    <row r="13" spans="1:73">
      <c r="A13" s="56"/>
      <c r="B13" s="56"/>
      <c r="C13" s="87"/>
      <c r="D13" s="87"/>
      <c r="E13" s="87"/>
      <c r="F13" s="87"/>
      <c r="G13" s="87"/>
      <c r="H13" s="87"/>
      <c r="I13" s="87"/>
      <c r="J13" s="87"/>
      <c r="K13" s="87"/>
      <c r="L13" s="69"/>
      <c r="M13" s="69"/>
      <c r="N13" s="69"/>
      <c r="O13" s="69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65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7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1"/>
      <c r="BU13" s="1"/>
    </row>
    <row r="14" spans="1:73">
      <c r="A14" s="56"/>
      <c r="B14" s="56"/>
      <c r="C14" s="87"/>
      <c r="D14" s="87"/>
      <c r="E14" s="87"/>
      <c r="F14" s="87"/>
      <c r="G14" s="87"/>
      <c r="H14" s="87"/>
      <c r="I14" s="87"/>
      <c r="J14" s="87"/>
      <c r="K14" s="87"/>
      <c r="L14" s="68"/>
      <c r="M14" s="68"/>
      <c r="N14" s="68"/>
      <c r="O14" s="6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62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>
        <f t="shared" ref="BP14" si="5">SUM(BD14:BO15)</f>
        <v>0</v>
      </c>
      <c r="BQ14" s="61"/>
      <c r="BR14" s="61"/>
      <c r="BS14" s="61"/>
      <c r="BT14" s="1"/>
      <c r="BU14" s="1"/>
    </row>
    <row r="15" spans="1:73">
      <c r="A15" s="56"/>
      <c r="B15" s="56"/>
      <c r="C15" s="87"/>
      <c r="D15" s="87"/>
      <c r="E15" s="87"/>
      <c r="F15" s="87"/>
      <c r="G15" s="87"/>
      <c r="H15" s="87"/>
      <c r="I15" s="87"/>
      <c r="J15" s="87"/>
      <c r="K15" s="87"/>
      <c r="L15" s="69"/>
      <c r="M15" s="69"/>
      <c r="N15" s="69"/>
      <c r="O15" s="69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7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1"/>
      <c r="BU15" s="1"/>
    </row>
    <row r="16" spans="1:73">
      <c r="A16" s="56"/>
      <c r="B16" s="56"/>
      <c r="C16" s="87"/>
      <c r="D16" s="87"/>
      <c r="E16" s="87"/>
      <c r="F16" s="87"/>
      <c r="G16" s="87"/>
      <c r="H16" s="87"/>
      <c r="I16" s="87"/>
      <c r="J16" s="87"/>
      <c r="K16" s="87"/>
      <c r="L16" s="68"/>
      <c r="M16" s="68"/>
      <c r="N16" s="68"/>
      <c r="O16" s="68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f t="shared" ref="BP16" si="6">SUM(BD16:BO17)</f>
        <v>0</v>
      </c>
      <c r="BQ16" s="61"/>
      <c r="BR16" s="61"/>
      <c r="BS16" s="61"/>
      <c r="BT16" s="1"/>
      <c r="BU16" s="1"/>
    </row>
    <row r="17" spans="1:73">
      <c r="A17" s="56"/>
      <c r="B17" s="56"/>
      <c r="C17" s="87"/>
      <c r="D17" s="87"/>
      <c r="E17" s="87"/>
      <c r="F17" s="87"/>
      <c r="G17" s="87"/>
      <c r="H17" s="87"/>
      <c r="I17" s="87"/>
      <c r="J17" s="87"/>
      <c r="K17" s="87"/>
      <c r="L17" s="69"/>
      <c r="M17" s="69"/>
      <c r="N17" s="69"/>
      <c r="O17" s="6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5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1"/>
      <c r="BU17" s="1"/>
    </row>
    <row r="18" spans="1:73">
      <c r="A18" s="56"/>
      <c r="B18" s="56"/>
      <c r="C18" s="87"/>
      <c r="D18" s="87"/>
      <c r="E18" s="87"/>
      <c r="F18" s="87"/>
      <c r="G18" s="87"/>
      <c r="H18" s="87"/>
      <c r="I18" s="87"/>
      <c r="J18" s="87"/>
      <c r="K18" s="87"/>
      <c r="L18" s="68"/>
      <c r="M18" s="68"/>
      <c r="N18" s="68"/>
      <c r="O18" s="6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>
        <f t="shared" ref="BP18" si="7">SUM(BD18:BO19)</f>
        <v>0</v>
      </c>
      <c r="BQ18" s="61"/>
      <c r="BR18" s="61"/>
      <c r="BS18" s="61"/>
      <c r="BT18" s="1"/>
      <c r="BU18" s="1"/>
    </row>
    <row r="19" spans="1:73">
      <c r="A19" s="56"/>
      <c r="B19" s="56"/>
      <c r="C19" s="87"/>
      <c r="D19" s="87"/>
      <c r="E19" s="87"/>
      <c r="F19" s="87"/>
      <c r="G19" s="87"/>
      <c r="H19" s="87"/>
      <c r="I19" s="87"/>
      <c r="J19" s="87"/>
      <c r="K19" s="87"/>
      <c r="L19" s="69"/>
      <c r="M19" s="69"/>
      <c r="N19" s="69"/>
      <c r="O19" s="6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1"/>
      <c r="BU19" s="1"/>
    </row>
    <row r="20" spans="1:73">
      <c r="A20" s="56"/>
      <c r="B20" s="56"/>
      <c r="C20" s="87"/>
      <c r="D20" s="87"/>
      <c r="E20" s="87"/>
      <c r="F20" s="87"/>
      <c r="G20" s="87"/>
      <c r="H20" s="87"/>
      <c r="I20" s="87"/>
      <c r="J20" s="87"/>
      <c r="K20" s="87"/>
      <c r="L20" s="68"/>
      <c r="M20" s="68"/>
      <c r="N20" s="68"/>
      <c r="O20" s="68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>
        <f t="shared" ref="BP20" si="8">SUM(BD20:BO21)</f>
        <v>0</v>
      </c>
      <c r="BQ20" s="61"/>
      <c r="BR20" s="61"/>
      <c r="BS20" s="61"/>
      <c r="BT20" s="1"/>
      <c r="BU20" s="1"/>
    </row>
    <row r="21" spans="1:73">
      <c r="A21" s="56"/>
      <c r="B21" s="56"/>
      <c r="C21" s="87"/>
      <c r="D21" s="87"/>
      <c r="E21" s="87"/>
      <c r="F21" s="87"/>
      <c r="G21" s="87"/>
      <c r="H21" s="87"/>
      <c r="I21" s="87"/>
      <c r="J21" s="87"/>
      <c r="K21" s="87"/>
      <c r="L21" s="69"/>
      <c r="M21" s="69"/>
      <c r="N21" s="69"/>
      <c r="O21" s="69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1"/>
      <c r="BU21" s="1"/>
    </row>
    <row r="22" spans="1:73">
      <c r="A22" s="56"/>
      <c r="B22" s="56"/>
      <c r="C22" s="87"/>
      <c r="D22" s="87"/>
      <c r="E22" s="87"/>
      <c r="F22" s="87"/>
      <c r="G22" s="87"/>
      <c r="H22" s="87"/>
      <c r="I22" s="87"/>
      <c r="J22" s="87"/>
      <c r="K22" s="87"/>
      <c r="L22" s="68"/>
      <c r="M22" s="68"/>
      <c r="N22" s="68"/>
      <c r="O22" s="6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>
        <f t="shared" ref="BP22" si="9">SUM(BD22:BO23)</f>
        <v>0</v>
      </c>
      <c r="BQ22" s="61"/>
      <c r="BR22" s="61"/>
      <c r="BS22" s="61"/>
      <c r="BT22" s="1"/>
      <c r="BU22" s="1"/>
    </row>
    <row r="23" spans="1:73">
      <c r="A23" s="56"/>
      <c r="B23" s="56"/>
      <c r="C23" s="87"/>
      <c r="D23" s="87"/>
      <c r="E23" s="87"/>
      <c r="F23" s="87"/>
      <c r="G23" s="87"/>
      <c r="H23" s="87"/>
      <c r="I23" s="87"/>
      <c r="J23" s="87"/>
      <c r="K23" s="87"/>
      <c r="L23" s="69"/>
      <c r="M23" s="69"/>
      <c r="N23" s="69"/>
      <c r="O23" s="69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1"/>
      <c r="BU23" s="1"/>
    </row>
    <row r="24" spans="1:7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5">
        <f>SUM(BD4:BG23)</f>
        <v>255000</v>
      </c>
      <c r="BE24" s="81"/>
      <c r="BF24" s="81"/>
      <c r="BG24" s="81"/>
      <c r="BH24" s="45">
        <f t="shared" ref="BH24" si="10">SUM(BH4:BK23)</f>
        <v>14500</v>
      </c>
      <c r="BI24" s="81"/>
      <c r="BJ24" s="81"/>
      <c r="BK24" s="81"/>
      <c r="BL24" s="45">
        <f t="shared" ref="BL24" si="11">SUM(BL4:BO23)</f>
        <v>0</v>
      </c>
      <c r="BM24" s="81"/>
      <c r="BN24" s="81"/>
      <c r="BO24" s="81"/>
      <c r="BP24" s="45">
        <f>SUM(BP4:BS23)</f>
        <v>269500</v>
      </c>
      <c r="BQ24" s="81"/>
      <c r="BR24" s="81"/>
      <c r="BS24" s="81"/>
      <c r="BT24" s="1"/>
      <c r="BU24" s="1"/>
    </row>
    <row r="25" spans="1:7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68">
    <mergeCell ref="BD24:BG24"/>
    <mergeCell ref="BH24:BK24"/>
    <mergeCell ref="BL24:BO24"/>
    <mergeCell ref="BP24:BS24"/>
    <mergeCell ref="L6:O7"/>
    <mergeCell ref="L8:O9"/>
    <mergeCell ref="BD8:BG8"/>
    <mergeCell ref="BH8:BK8"/>
    <mergeCell ref="BL8:BO8"/>
    <mergeCell ref="BD9:BG9"/>
    <mergeCell ref="BH9:BK9"/>
    <mergeCell ref="BL9:BO9"/>
    <mergeCell ref="AF6:AJ7"/>
    <mergeCell ref="AK6:BC6"/>
    <mergeCell ref="BP6:BS7"/>
    <mergeCell ref="AK7:BC7"/>
    <mergeCell ref="AF8:AJ9"/>
    <mergeCell ref="AK8:BC8"/>
    <mergeCell ref="BP8:BS9"/>
    <mergeCell ref="AK9:BC9"/>
    <mergeCell ref="BL10:BO11"/>
    <mergeCell ref="BP10:BS11"/>
    <mergeCell ref="AF12:AJ13"/>
    <mergeCell ref="AK12:BC12"/>
    <mergeCell ref="AK2:BC3"/>
    <mergeCell ref="BD2:BS2"/>
    <mergeCell ref="P3:U3"/>
    <mergeCell ref="BD3:BG3"/>
    <mergeCell ref="BH3:BK3"/>
    <mergeCell ref="BL3:BO3"/>
    <mergeCell ref="BP3:BS3"/>
    <mergeCell ref="A2:B3"/>
    <mergeCell ref="C2:K3"/>
    <mergeCell ref="L2:O3"/>
    <mergeCell ref="P2:U2"/>
    <mergeCell ref="V2:Z3"/>
    <mergeCell ref="AA2:AE3"/>
    <mergeCell ref="AF2:AJ3"/>
    <mergeCell ref="AF4:AJ5"/>
    <mergeCell ref="AK4:BC4"/>
    <mergeCell ref="BP4:BS5"/>
    <mergeCell ref="AK5:BC5"/>
    <mergeCell ref="A4:B5"/>
    <mergeCell ref="C4:K5"/>
    <mergeCell ref="L4:O4"/>
    <mergeCell ref="P4:U5"/>
    <mergeCell ref="V4:Z5"/>
    <mergeCell ref="AA4:AE5"/>
    <mergeCell ref="L5:O5"/>
    <mergeCell ref="BD4:BG4"/>
    <mergeCell ref="BH4:BK4"/>
    <mergeCell ref="BL4:BO4"/>
    <mergeCell ref="BD5:BG5"/>
    <mergeCell ref="BH5:BK5"/>
    <mergeCell ref="BL5:BO5"/>
    <mergeCell ref="A6:B7"/>
    <mergeCell ref="C6:K7"/>
    <mergeCell ref="P6:U7"/>
    <mergeCell ref="V6:Z7"/>
    <mergeCell ref="AA6:AE7"/>
    <mergeCell ref="BD6:BG6"/>
    <mergeCell ref="BH6:BK6"/>
    <mergeCell ref="BL6:BO6"/>
    <mergeCell ref="BD7:BG7"/>
    <mergeCell ref="BH7:BK7"/>
    <mergeCell ref="BL7:BO7"/>
    <mergeCell ref="A8:B9"/>
    <mergeCell ref="C8:K9"/>
    <mergeCell ref="P8:U9"/>
    <mergeCell ref="V8:Z9"/>
    <mergeCell ref="AA8:AE9"/>
    <mergeCell ref="AF10:AJ11"/>
    <mergeCell ref="AK10:BC10"/>
    <mergeCell ref="BD10:BG11"/>
    <mergeCell ref="BH10:BK11"/>
    <mergeCell ref="AK11:BC11"/>
    <mergeCell ref="A10:B11"/>
    <mergeCell ref="C10:K11"/>
    <mergeCell ref="L10:O10"/>
    <mergeCell ref="P10:U11"/>
    <mergeCell ref="V10:Z11"/>
    <mergeCell ref="AA10:AE11"/>
    <mergeCell ref="L11:O11"/>
    <mergeCell ref="BD12:BG13"/>
    <mergeCell ref="BH12:BK13"/>
    <mergeCell ref="BL12:BO13"/>
    <mergeCell ref="BP12:BS13"/>
    <mergeCell ref="AK13:BC13"/>
    <mergeCell ref="A12:B13"/>
    <mergeCell ref="C12:K13"/>
    <mergeCell ref="L12:O12"/>
    <mergeCell ref="P12:U13"/>
    <mergeCell ref="V12:Z13"/>
    <mergeCell ref="AA12:AE13"/>
    <mergeCell ref="L13:O13"/>
    <mergeCell ref="AF14:AJ15"/>
    <mergeCell ref="AK14:BC14"/>
    <mergeCell ref="BD14:BG15"/>
    <mergeCell ref="BH14:BK15"/>
    <mergeCell ref="BL14:BO15"/>
    <mergeCell ref="BP14:BS15"/>
    <mergeCell ref="AK15:BC15"/>
    <mergeCell ref="A14:B15"/>
    <mergeCell ref="C14:K15"/>
    <mergeCell ref="L14:O14"/>
    <mergeCell ref="P14:U15"/>
    <mergeCell ref="V14:Z15"/>
    <mergeCell ref="AA14:AE15"/>
    <mergeCell ref="L15:O15"/>
    <mergeCell ref="AF16:AJ17"/>
    <mergeCell ref="AK16:BC16"/>
    <mergeCell ref="BD16:BG17"/>
    <mergeCell ref="BH16:BK17"/>
    <mergeCell ref="BL16:BO17"/>
    <mergeCell ref="BP16:BS17"/>
    <mergeCell ref="AK17:BC17"/>
    <mergeCell ref="A16:B17"/>
    <mergeCell ref="C16:K17"/>
    <mergeCell ref="L16:O16"/>
    <mergeCell ref="P16:U17"/>
    <mergeCell ref="V16:Z17"/>
    <mergeCell ref="AA16:AE17"/>
    <mergeCell ref="L17:O17"/>
    <mergeCell ref="BD18:BG19"/>
    <mergeCell ref="BH18:BK19"/>
    <mergeCell ref="BL18:BO19"/>
    <mergeCell ref="BP18:BS19"/>
    <mergeCell ref="AK19:BC19"/>
    <mergeCell ref="A18:B19"/>
    <mergeCell ref="C18:K19"/>
    <mergeCell ref="L18:O18"/>
    <mergeCell ref="P18:U19"/>
    <mergeCell ref="V18:Z19"/>
    <mergeCell ref="AA18:AE19"/>
    <mergeCell ref="L19:O19"/>
    <mergeCell ref="A20:B21"/>
    <mergeCell ref="C20:K21"/>
    <mergeCell ref="L20:O20"/>
    <mergeCell ref="P20:U21"/>
    <mergeCell ref="V20:Z21"/>
    <mergeCell ref="AA20:AE21"/>
    <mergeCell ref="L21:O21"/>
    <mergeCell ref="AF18:AJ19"/>
    <mergeCell ref="AK18:BC18"/>
    <mergeCell ref="A1:O1"/>
    <mergeCell ref="BL1:BS1"/>
    <mergeCell ref="P1:BK1"/>
    <mergeCell ref="AF22:AJ23"/>
    <mergeCell ref="AK22:BC22"/>
    <mergeCell ref="BD22:BG23"/>
    <mergeCell ref="BH22:BK23"/>
    <mergeCell ref="BL22:BO23"/>
    <mergeCell ref="BP22:BS23"/>
    <mergeCell ref="AK23:BC23"/>
    <mergeCell ref="A22:B23"/>
    <mergeCell ref="C22:K23"/>
    <mergeCell ref="L22:O22"/>
    <mergeCell ref="P22:U23"/>
    <mergeCell ref="V22:Z23"/>
    <mergeCell ref="AA22:AE23"/>
    <mergeCell ref="L23:O23"/>
    <mergeCell ref="AF20:AJ21"/>
    <mergeCell ref="AK20:BC20"/>
    <mergeCell ref="BD20:BG21"/>
    <mergeCell ref="BH20:BK21"/>
    <mergeCell ref="BL20:BO21"/>
    <mergeCell ref="BP20:BS21"/>
    <mergeCell ref="AK21:BC2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U257"/>
  <sheetViews>
    <sheetView zoomScale="140" zoomScaleNormal="140" workbookViewId="0">
      <selection activeCell="L11" sqref="L11:O11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  <col min="73" max="73" width="9.5703125" bestFit="1" customWidth="1"/>
  </cols>
  <sheetData>
    <row r="1" spans="1:73" ht="26.25" customHeight="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122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58" t="s">
        <v>14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60"/>
    </row>
    <row r="2" spans="1:73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27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1"/>
      <c r="BU2" s="1"/>
    </row>
    <row r="3" spans="1:7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1"/>
      <c r="BU3" s="1"/>
    </row>
    <row r="4" spans="1:73">
      <c r="A4" s="56"/>
      <c r="B4" s="56"/>
      <c r="C4" s="87" t="s">
        <v>63</v>
      </c>
      <c r="D4" s="87"/>
      <c r="E4" s="87"/>
      <c r="F4" s="87"/>
      <c r="G4" s="87"/>
      <c r="H4" s="87"/>
      <c r="I4" s="87"/>
      <c r="J4" s="87"/>
      <c r="K4" s="87"/>
      <c r="L4" s="134" t="s">
        <v>65</v>
      </c>
      <c r="M4" s="102"/>
      <c r="N4" s="102"/>
      <c r="O4" s="102"/>
      <c r="P4" s="127" t="s">
        <v>2</v>
      </c>
      <c r="Q4" s="56"/>
      <c r="R4" s="56"/>
      <c r="S4" s="56"/>
      <c r="T4" s="56"/>
      <c r="U4" s="56"/>
      <c r="V4" s="128" t="s">
        <v>77</v>
      </c>
      <c r="W4" s="90"/>
      <c r="X4" s="90"/>
      <c r="Y4" s="90"/>
      <c r="Z4" s="90"/>
      <c r="AA4" s="150" t="s">
        <v>80</v>
      </c>
      <c r="AB4" s="90"/>
      <c r="AC4" s="90"/>
      <c r="AD4" s="90"/>
      <c r="AE4" s="90"/>
      <c r="AF4" s="150" t="s">
        <v>69</v>
      </c>
      <c r="AG4" s="90"/>
      <c r="AH4" s="90"/>
      <c r="AI4" s="90"/>
      <c r="AJ4" s="90"/>
      <c r="AK4" s="129" t="s">
        <v>74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44">
        <v>84000</v>
      </c>
      <c r="BE4" s="45"/>
      <c r="BF4" s="45"/>
      <c r="BG4" s="46"/>
      <c r="BH4" s="152"/>
      <c r="BI4" s="61"/>
      <c r="BJ4" s="61"/>
      <c r="BK4" s="61"/>
      <c r="BL4" s="61"/>
      <c r="BM4" s="61"/>
      <c r="BN4" s="61"/>
      <c r="BO4" s="61"/>
      <c r="BP4" s="61">
        <f>SUM(BD4:BO5)</f>
        <v>124000</v>
      </c>
      <c r="BQ4" s="61"/>
      <c r="BR4" s="61"/>
      <c r="BS4" s="61"/>
      <c r="BT4" s="2" t="s">
        <v>70</v>
      </c>
      <c r="BU4" s="2" t="s">
        <v>71</v>
      </c>
    </row>
    <row r="5" spans="1:73">
      <c r="A5" s="56"/>
      <c r="B5" s="56"/>
      <c r="C5" s="87"/>
      <c r="D5" s="87"/>
      <c r="E5" s="87"/>
      <c r="F5" s="87"/>
      <c r="G5" s="87"/>
      <c r="H5" s="87"/>
      <c r="I5" s="87"/>
      <c r="J5" s="87"/>
      <c r="K5" s="87"/>
      <c r="L5" s="137" t="s">
        <v>64</v>
      </c>
      <c r="M5" s="88"/>
      <c r="N5" s="88"/>
      <c r="O5" s="88"/>
      <c r="P5" s="56"/>
      <c r="Q5" s="56"/>
      <c r="R5" s="56"/>
      <c r="S5" s="56"/>
      <c r="T5" s="56"/>
      <c r="U5" s="56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130" t="s">
        <v>73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47">
        <v>40000</v>
      </c>
      <c r="BE5" s="48"/>
      <c r="BF5" s="48"/>
      <c r="BG5" s="49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2" t="s">
        <v>72</v>
      </c>
      <c r="BU5" s="2"/>
    </row>
    <row r="6" spans="1:73">
      <c r="A6" s="56"/>
      <c r="B6" s="56"/>
      <c r="C6" s="133" t="s">
        <v>75</v>
      </c>
      <c r="D6" s="87"/>
      <c r="E6" s="87"/>
      <c r="F6" s="87"/>
      <c r="G6" s="87"/>
      <c r="H6" s="87"/>
      <c r="I6" s="87"/>
      <c r="J6" s="87"/>
      <c r="K6" s="87"/>
      <c r="L6" s="134" t="s">
        <v>90</v>
      </c>
      <c r="M6" s="102"/>
      <c r="N6" s="102"/>
      <c r="O6" s="102"/>
      <c r="P6" s="127" t="s">
        <v>2</v>
      </c>
      <c r="Q6" s="56"/>
      <c r="R6" s="56"/>
      <c r="S6" s="56"/>
      <c r="T6" s="56"/>
      <c r="U6" s="56"/>
      <c r="V6" s="128" t="s">
        <v>88</v>
      </c>
      <c r="W6" s="90"/>
      <c r="X6" s="90"/>
      <c r="Y6" s="90"/>
      <c r="Z6" s="90"/>
      <c r="AA6" s="128" t="s">
        <v>89</v>
      </c>
      <c r="AB6" s="90"/>
      <c r="AC6" s="90"/>
      <c r="AD6" s="90"/>
      <c r="AE6" s="90"/>
      <c r="AF6" s="127" t="s">
        <v>68</v>
      </c>
      <c r="AG6" s="56"/>
      <c r="AH6" s="56"/>
      <c r="AI6" s="56"/>
      <c r="AJ6" s="56"/>
      <c r="AK6" s="129" t="s">
        <v>93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44">
        <v>36000</v>
      </c>
      <c r="BE6" s="45"/>
      <c r="BF6" s="45"/>
      <c r="BG6" s="46"/>
      <c r="BH6" s="153"/>
      <c r="BI6" s="61"/>
      <c r="BJ6" s="61"/>
      <c r="BK6" s="61"/>
      <c r="BL6" s="61"/>
      <c r="BM6" s="61"/>
      <c r="BN6" s="61"/>
      <c r="BO6" s="61"/>
      <c r="BP6" s="61">
        <f t="shared" ref="BP6" si="0">SUM(BD6:BO7)</f>
        <v>60000</v>
      </c>
      <c r="BQ6" s="61"/>
      <c r="BR6" s="61"/>
      <c r="BS6" s="61"/>
      <c r="BT6" s="6" t="s">
        <v>92</v>
      </c>
      <c r="BU6" s="2"/>
    </row>
    <row r="7" spans="1:73">
      <c r="A7" s="56"/>
      <c r="B7" s="56"/>
      <c r="C7" s="87"/>
      <c r="D7" s="87"/>
      <c r="E7" s="87"/>
      <c r="F7" s="87"/>
      <c r="G7" s="87"/>
      <c r="H7" s="87"/>
      <c r="I7" s="87"/>
      <c r="J7" s="87"/>
      <c r="K7" s="87"/>
      <c r="L7" s="137" t="s">
        <v>91</v>
      </c>
      <c r="M7" s="88"/>
      <c r="N7" s="88"/>
      <c r="O7" s="88"/>
      <c r="P7" s="56"/>
      <c r="Q7" s="56"/>
      <c r="R7" s="56"/>
      <c r="S7" s="56"/>
      <c r="T7" s="56"/>
      <c r="U7" s="56"/>
      <c r="V7" s="90"/>
      <c r="W7" s="90"/>
      <c r="X7" s="90"/>
      <c r="Y7" s="90"/>
      <c r="Z7" s="90"/>
      <c r="AA7" s="90"/>
      <c r="AB7" s="90"/>
      <c r="AC7" s="90"/>
      <c r="AD7" s="90"/>
      <c r="AE7" s="90"/>
      <c r="AF7" s="56"/>
      <c r="AG7" s="56"/>
      <c r="AH7" s="56"/>
      <c r="AI7" s="56"/>
      <c r="AJ7" s="56"/>
      <c r="AK7" s="130" t="s">
        <v>94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47">
        <v>24000</v>
      </c>
      <c r="BE7" s="48"/>
      <c r="BF7" s="48"/>
      <c r="BG7" s="49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" t="s">
        <v>95</v>
      </c>
      <c r="BU7" s="2"/>
    </row>
    <row r="8" spans="1:73">
      <c r="A8" s="56"/>
      <c r="B8" s="56"/>
      <c r="C8" s="126" t="s">
        <v>66</v>
      </c>
      <c r="D8" s="87"/>
      <c r="E8" s="87"/>
      <c r="F8" s="87"/>
      <c r="G8" s="87"/>
      <c r="H8" s="87"/>
      <c r="I8" s="87"/>
      <c r="J8" s="87"/>
      <c r="K8" s="87"/>
      <c r="L8" s="134" t="s">
        <v>78</v>
      </c>
      <c r="M8" s="102"/>
      <c r="N8" s="102"/>
      <c r="O8" s="102"/>
      <c r="P8" s="127" t="s">
        <v>103</v>
      </c>
      <c r="Q8" s="56"/>
      <c r="R8" s="56"/>
      <c r="S8" s="56"/>
      <c r="T8" s="56"/>
      <c r="U8" s="56"/>
      <c r="V8" s="128" t="s">
        <v>76</v>
      </c>
      <c r="W8" s="90"/>
      <c r="X8" s="90"/>
      <c r="Y8" s="90"/>
      <c r="Z8" s="90"/>
      <c r="AA8" s="150" t="s">
        <v>81</v>
      </c>
      <c r="AB8" s="90"/>
      <c r="AC8" s="90"/>
      <c r="AD8" s="90"/>
      <c r="AE8" s="90"/>
      <c r="AF8" s="127" t="s">
        <v>68</v>
      </c>
      <c r="AG8" s="56"/>
      <c r="AH8" s="56"/>
      <c r="AI8" s="56"/>
      <c r="AJ8" s="56"/>
      <c r="AK8" s="129" t="s">
        <v>97</v>
      </c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44">
        <v>56000</v>
      </c>
      <c r="BE8" s="45"/>
      <c r="BF8" s="45"/>
      <c r="BG8" s="46"/>
      <c r="BH8" s="44"/>
      <c r="BI8" s="45"/>
      <c r="BJ8" s="45"/>
      <c r="BK8" s="46"/>
      <c r="BL8" s="61"/>
      <c r="BM8" s="61"/>
      <c r="BN8" s="61"/>
      <c r="BO8" s="61"/>
      <c r="BP8" s="61">
        <f t="shared" ref="BP8" si="1">SUM(BD8:BO9)</f>
        <v>92000</v>
      </c>
      <c r="BQ8" s="61"/>
      <c r="BR8" s="61"/>
      <c r="BS8" s="61"/>
      <c r="BT8" s="7" t="s">
        <v>82</v>
      </c>
      <c r="BU8" s="7" t="s">
        <v>83</v>
      </c>
    </row>
    <row r="9" spans="1:73">
      <c r="A9" s="56"/>
      <c r="B9" s="56"/>
      <c r="C9" s="87"/>
      <c r="D9" s="87"/>
      <c r="E9" s="87"/>
      <c r="F9" s="87"/>
      <c r="G9" s="87"/>
      <c r="H9" s="87"/>
      <c r="I9" s="87"/>
      <c r="J9" s="87"/>
      <c r="K9" s="87"/>
      <c r="L9" s="137" t="s">
        <v>79</v>
      </c>
      <c r="M9" s="88"/>
      <c r="N9" s="88"/>
      <c r="O9" s="88"/>
      <c r="P9" s="56"/>
      <c r="Q9" s="56"/>
      <c r="R9" s="56"/>
      <c r="S9" s="56"/>
      <c r="T9" s="56"/>
      <c r="U9" s="56"/>
      <c r="V9" s="90"/>
      <c r="W9" s="90"/>
      <c r="X9" s="90"/>
      <c r="Y9" s="90"/>
      <c r="Z9" s="90"/>
      <c r="AA9" s="90"/>
      <c r="AB9" s="90"/>
      <c r="AC9" s="90"/>
      <c r="AD9" s="90"/>
      <c r="AE9" s="90"/>
      <c r="AF9" s="56"/>
      <c r="AG9" s="56"/>
      <c r="AH9" s="56"/>
      <c r="AI9" s="56"/>
      <c r="AJ9" s="56"/>
      <c r="AK9" s="130" t="s">
        <v>98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47"/>
      <c r="BE9" s="48"/>
      <c r="BF9" s="48"/>
      <c r="BG9" s="49"/>
      <c r="BH9" s="47">
        <v>36000</v>
      </c>
      <c r="BI9" s="48"/>
      <c r="BJ9" s="48"/>
      <c r="BK9" s="49"/>
      <c r="BL9" s="61"/>
      <c r="BM9" s="61"/>
      <c r="BN9" s="61"/>
      <c r="BO9" s="61"/>
      <c r="BP9" s="61"/>
      <c r="BQ9" s="61"/>
      <c r="BR9" s="61"/>
      <c r="BS9" s="61"/>
      <c r="BT9" s="6" t="s">
        <v>96</v>
      </c>
      <c r="BU9" s="6"/>
    </row>
    <row r="10" spans="1:73">
      <c r="A10" s="56"/>
      <c r="B10" s="56"/>
      <c r="C10" s="126" t="s">
        <v>67</v>
      </c>
      <c r="D10" s="87"/>
      <c r="E10" s="87"/>
      <c r="F10" s="87"/>
      <c r="G10" s="87"/>
      <c r="H10" s="87"/>
      <c r="I10" s="87"/>
      <c r="J10" s="87"/>
      <c r="K10" s="87"/>
      <c r="L10" s="134" t="s">
        <v>86</v>
      </c>
      <c r="M10" s="102"/>
      <c r="N10" s="102"/>
      <c r="O10" s="102"/>
      <c r="P10" s="139" t="s">
        <v>85</v>
      </c>
      <c r="Q10" s="56"/>
      <c r="R10" s="56"/>
      <c r="S10" s="56"/>
      <c r="T10" s="56"/>
      <c r="U10" s="56"/>
      <c r="V10" s="128" t="s">
        <v>84</v>
      </c>
      <c r="W10" s="90"/>
      <c r="X10" s="90"/>
      <c r="Y10" s="90"/>
      <c r="Z10" s="90"/>
      <c r="AA10" s="128"/>
      <c r="AB10" s="90"/>
      <c r="AC10" s="90"/>
      <c r="AD10" s="90"/>
      <c r="AE10" s="90"/>
      <c r="AF10" s="56"/>
      <c r="AG10" s="56"/>
      <c r="AH10" s="56"/>
      <c r="AI10" s="56"/>
      <c r="AJ10" s="56"/>
      <c r="AK10" s="146" t="s">
        <v>100</v>
      </c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8"/>
      <c r="BD10" s="44">
        <v>900000</v>
      </c>
      <c r="BE10" s="45"/>
      <c r="BF10" s="45"/>
      <c r="BG10" s="46"/>
      <c r="BH10" s="44">
        <v>450000</v>
      </c>
      <c r="BI10" s="45"/>
      <c r="BJ10" s="45"/>
      <c r="BK10" s="46"/>
      <c r="BL10" s="61"/>
      <c r="BM10" s="61"/>
      <c r="BN10" s="61"/>
      <c r="BO10" s="61"/>
      <c r="BP10" s="149">
        <f t="shared" ref="BP10" si="2">SUM(BD10:BO11)</f>
        <v>1410000</v>
      </c>
      <c r="BQ10" s="149"/>
      <c r="BR10" s="149"/>
      <c r="BS10" s="149"/>
      <c r="BT10" s="2" t="s">
        <v>143</v>
      </c>
      <c r="BU10" s="2" t="s">
        <v>144</v>
      </c>
    </row>
    <row r="11" spans="1:73">
      <c r="A11" s="56"/>
      <c r="B11" s="56"/>
      <c r="C11" s="87"/>
      <c r="D11" s="87"/>
      <c r="E11" s="87"/>
      <c r="F11" s="87"/>
      <c r="G11" s="87"/>
      <c r="H11" s="87"/>
      <c r="I11" s="87"/>
      <c r="J11" s="87"/>
      <c r="K11" s="87"/>
      <c r="L11" s="137" t="s">
        <v>87</v>
      </c>
      <c r="M11" s="88"/>
      <c r="N11" s="88"/>
      <c r="O11" s="88"/>
      <c r="P11" s="56"/>
      <c r="Q11" s="56"/>
      <c r="R11" s="56"/>
      <c r="S11" s="56"/>
      <c r="T11" s="56"/>
      <c r="U11" s="56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56"/>
      <c r="AG11" s="56"/>
      <c r="AH11" s="56"/>
      <c r="AI11" s="56"/>
      <c r="AJ11" s="56"/>
      <c r="AK11" s="130" t="s">
        <v>102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47">
        <v>60000</v>
      </c>
      <c r="BE11" s="48"/>
      <c r="BF11" s="48"/>
      <c r="BG11" s="49"/>
      <c r="BH11" s="47"/>
      <c r="BI11" s="48"/>
      <c r="BJ11" s="48"/>
      <c r="BK11" s="49"/>
      <c r="BL11" s="61"/>
      <c r="BM11" s="61"/>
      <c r="BN11" s="61"/>
      <c r="BO11" s="61"/>
      <c r="BP11" s="149"/>
      <c r="BQ11" s="149"/>
      <c r="BR11" s="149"/>
      <c r="BS11" s="149"/>
      <c r="BT11" s="8" t="s">
        <v>101</v>
      </c>
      <c r="BU11" s="8"/>
    </row>
    <row r="12" spans="1:73">
      <c r="A12" s="56"/>
      <c r="B12" s="56"/>
      <c r="C12" s="126"/>
      <c r="D12" s="87"/>
      <c r="E12" s="87"/>
      <c r="F12" s="87"/>
      <c r="G12" s="87"/>
      <c r="H12" s="87"/>
      <c r="I12" s="87"/>
      <c r="J12" s="87"/>
      <c r="K12" s="87"/>
      <c r="L12" s="102"/>
      <c r="M12" s="102"/>
      <c r="N12" s="102"/>
      <c r="O12" s="102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62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>
        <f t="shared" ref="BP12" si="3">SUM(BD12:BO13)</f>
        <v>0</v>
      </c>
      <c r="BQ12" s="61"/>
      <c r="BR12" s="61"/>
      <c r="BS12" s="61"/>
      <c r="BT12" s="2"/>
      <c r="BU12" s="2"/>
    </row>
    <row r="13" spans="1:73">
      <c r="A13" s="56"/>
      <c r="B13" s="56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8"/>
      <c r="N13" s="88"/>
      <c r="O13" s="88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65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7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2"/>
      <c r="BU13" s="2"/>
    </row>
    <row r="14" spans="1:73">
      <c r="A14" s="56"/>
      <c r="B14" s="56"/>
      <c r="C14" s="87"/>
      <c r="D14" s="87"/>
      <c r="E14" s="87"/>
      <c r="F14" s="87"/>
      <c r="G14" s="87"/>
      <c r="H14" s="87"/>
      <c r="I14" s="87"/>
      <c r="J14" s="87"/>
      <c r="K14" s="87"/>
      <c r="L14" s="102"/>
      <c r="M14" s="102"/>
      <c r="N14" s="102"/>
      <c r="O14" s="102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62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>
        <f t="shared" ref="BP14" si="4">SUM(BD14:BO15)</f>
        <v>0</v>
      </c>
      <c r="BQ14" s="61"/>
      <c r="BR14" s="61"/>
      <c r="BS14" s="61"/>
      <c r="BT14" s="2"/>
      <c r="BU14" s="2"/>
    </row>
    <row r="15" spans="1:73">
      <c r="A15" s="56"/>
      <c r="B15" s="56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88"/>
      <c r="N15" s="88"/>
      <c r="O15" s="8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7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2"/>
      <c r="BU15" s="2"/>
    </row>
    <row r="16" spans="1:73">
      <c r="A16" s="56"/>
      <c r="B16" s="56"/>
      <c r="C16" s="87"/>
      <c r="D16" s="87"/>
      <c r="E16" s="87"/>
      <c r="F16" s="87"/>
      <c r="G16" s="87"/>
      <c r="H16" s="87"/>
      <c r="I16" s="87"/>
      <c r="J16" s="87"/>
      <c r="K16" s="87"/>
      <c r="L16" s="102"/>
      <c r="M16" s="102"/>
      <c r="N16" s="102"/>
      <c r="O16" s="10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f t="shared" ref="BP16" si="5">SUM(BD16:BO17)</f>
        <v>0</v>
      </c>
      <c r="BQ16" s="61"/>
      <c r="BR16" s="61"/>
      <c r="BS16" s="61"/>
      <c r="BT16" s="2"/>
      <c r="BU16" s="2"/>
    </row>
    <row r="17" spans="1:73">
      <c r="A17" s="56"/>
      <c r="B17" s="56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8"/>
      <c r="N17" s="88"/>
      <c r="O17" s="88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5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1"/>
      <c r="BU17" s="1"/>
    </row>
    <row r="18" spans="1:73">
      <c r="A18" s="56"/>
      <c r="B18" s="56"/>
      <c r="C18" s="87"/>
      <c r="D18" s="87"/>
      <c r="E18" s="87"/>
      <c r="F18" s="87"/>
      <c r="G18" s="87"/>
      <c r="H18" s="87"/>
      <c r="I18" s="87"/>
      <c r="J18" s="87"/>
      <c r="K18" s="87"/>
      <c r="L18" s="102"/>
      <c r="M18" s="102"/>
      <c r="N18" s="102"/>
      <c r="O18" s="102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>
        <f t="shared" ref="BP18" si="6">SUM(BD18:BO19)</f>
        <v>0</v>
      </c>
      <c r="BQ18" s="61"/>
      <c r="BR18" s="61"/>
      <c r="BS18" s="61"/>
      <c r="BT18" s="1"/>
      <c r="BU18" s="1"/>
    </row>
    <row r="19" spans="1:73">
      <c r="A19" s="56"/>
      <c r="B19" s="56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8"/>
      <c r="N19" s="88"/>
      <c r="O19" s="88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1"/>
      <c r="BU19" s="1"/>
    </row>
    <row r="20" spans="1:73">
      <c r="A20" s="56"/>
      <c r="B20" s="56"/>
      <c r="C20" s="87"/>
      <c r="D20" s="87"/>
      <c r="E20" s="87"/>
      <c r="F20" s="87"/>
      <c r="G20" s="87"/>
      <c r="H20" s="87"/>
      <c r="I20" s="87"/>
      <c r="J20" s="87"/>
      <c r="K20" s="87"/>
      <c r="L20" s="102"/>
      <c r="M20" s="102"/>
      <c r="N20" s="102"/>
      <c r="O20" s="102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>
        <f t="shared" ref="BP20" si="7">SUM(BD20:BO21)</f>
        <v>0</v>
      </c>
      <c r="BQ20" s="61"/>
      <c r="BR20" s="61"/>
      <c r="BS20" s="61"/>
      <c r="BT20" s="1"/>
      <c r="BU20" s="1"/>
    </row>
    <row r="21" spans="1:73">
      <c r="A21" s="56"/>
      <c r="B21" s="56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8"/>
      <c r="N21" s="88"/>
      <c r="O21" s="88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1"/>
      <c r="BU21" s="1"/>
    </row>
    <row r="22" spans="1:73">
      <c r="A22" s="56"/>
      <c r="B22" s="56"/>
      <c r="C22" s="87"/>
      <c r="D22" s="87"/>
      <c r="E22" s="87"/>
      <c r="F22" s="87"/>
      <c r="G22" s="87"/>
      <c r="H22" s="87"/>
      <c r="I22" s="87"/>
      <c r="J22" s="87"/>
      <c r="K22" s="87"/>
      <c r="L22" s="102"/>
      <c r="M22" s="102"/>
      <c r="N22" s="102"/>
      <c r="O22" s="102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>
        <f t="shared" ref="BP22" si="8">SUM(BD22:BO23)</f>
        <v>0</v>
      </c>
      <c r="BQ22" s="61"/>
      <c r="BR22" s="61"/>
      <c r="BS22" s="61"/>
      <c r="BT22" s="1"/>
      <c r="BU22" s="1"/>
    </row>
    <row r="23" spans="1:73">
      <c r="A23" s="56"/>
      <c r="B23" s="56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88"/>
      <c r="N23" s="88"/>
      <c r="O23" s="88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1"/>
      <c r="BU23" s="1"/>
    </row>
    <row r="24" spans="1:7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51">
        <f>SUM(BD4:BG23)</f>
        <v>1200000</v>
      </c>
      <c r="BE24" s="151"/>
      <c r="BF24" s="151"/>
      <c r="BG24" s="151"/>
      <c r="BH24" s="151">
        <f t="shared" ref="BH24" si="9">SUM(BH4:BK23)</f>
        <v>486000</v>
      </c>
      <c r="BI24" s="151"/>
      <c r="BJ24" s="151"/>
      <c r="BK24" s="151"/>
      <c r="BL24" s="151">
        <f t="shared" ref="BL24" si="10">SUM(BL4:BO23)</f>
        <v>0</v>
      </c>
      <c r="BM24" s="151"/>
      <c r="BN24" s="151"/>
      <c r="BO24" s="151"/>
      <c r="BP24" s="151">
        <f t="shared" ref="BP24" si="11">SUM(BP4:BS23)</f>
        <v>1686000</v>
      </c>
      <c r="BQ24" s="151"/>
      <c r="BR24" s="151"/>
      <c r="BS24" s="151"/>
      <c r="BT24" s="1"/>
      <c r="BU24" s="1"/>
    </row>
    <row r="25" spans="1:7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67">
    <mergeCell ref="BD24:BG24"/>
    <mergeCell ref="BH24:BK24"/>
    <mergeCell ref="BL24:BO24"/>
    <mergeCell ref="BP24:BS24"/>
    <mergeCell ref="AK2:BC3"/>
    <mergeCell ref="BD2:BS2"/>
    <mergeCell ref="P3:U3"/>
    <mergeCell ref="BD3:BG3"/>
    <mergeCell ref="BH3:BK3"/>
    <mergeCell ref="BL3:BO3"/>
    <mergeCell ref="BP3:BS3"/>
    <mergeCell ref="AF4:AJ5"/>
    <mergeCell ref="AK4:BC4"/>
    <mergeCell ref="BH4:BK5"/>
    <mergeCell ref="BL4:BO5"/>
    <mergeCell ref="BP4:BS5"/>
    <mergeCell ref="AK5:BC5"/>
    <mergeCell ref="AF6:AJ7"/>
    <mergeCell ref="AK6:BC6"/>
    <mergeCell ref="BH6:BK7"/>
    <mergeCell ref="BL6:BO7"/>
    <mergeCell ref="BP6:BS7"/>
    <mergeCell ref="AK7:BC7"/>
    <mergeCell ref="AF8:AJ9"/>
    <mergeCell ref="A1:U1"/>
    <mergeCell ref="V1:BC1"/>
    <mergeCell ref="BD1:BS1"/>
    <mergeCell ref="A2:B3"/>
    <mergeCell ref="C2:K3"/>
    <mergeCell ref="L2:O3"/>
    <mergeCell ref="P2:U2"/>
    <mergeCell ref="V2:Z3"/>
    <mergeCell ref="AA2:AE3"/>
    <mergeCell ref="AF2:AJ3"/>
    <mergeCell ref="A4:B5"/>
    <mergeCell ref="C4:K5"/>
    <mergeCell ref="L4:O4"/>
    <mergeCell ref="P4:U5"/>
    <mergeCell ref="V4:Z5"/>
    <mergeCell ref="AA4:AE5"/>
    <mergeCell ref="L5:O5"/>
    <mergeCell ref="BD4:BG4"/>
    <mergeCell ref="BD5:BG5"/>
    <mergeCell ref="A6:B7"/>
    <mergeCell ref="C6:K7"/>
    <mergeCell ref="L6:O6"/>
    <mergeCell ref="P6:U7"/>
    <mergeCell ref="V6:Z7"/>
    <mergeCell ref="AA6:AE7"/>
    <mergeCell ref="L7:O7"/>
    <mergeCell ref="BD6:BG6"/>
    <mergeCell ref="BD7:BG7"/>
    <mergeCell ref="AK8:BC8"/>
    <mergeCell ref="BL8:BO9"/>
    <mergeCell ref="BP8:BS9"/>
    <mergeCell ref="AK9:BC9"/>
    <mergeCell ref="A8:B9"/>
    <mergeCell ref="C8:K9"/>
    <mergeCell ref="L8:O8"/>
    <mergeCell ref="P8:U9"/>
    <mergeCell ref="V8:Z9"/>
    <mergeCell ref="AA8:AE9"/>
    <mergeCell ref="L9:O9"/>
    <mergeCell ref="BD8:BG8"/>
    <mergeCell ref="BD9:BG9"/>
    <mergeCell ref="BH8:BK8"/>
    <mergeCell ref="BH9:BK9"/>
    <mergeCell ref="AF10:AJ11"/>
    <mergeCell ref="AK10:BC10"/>
    <mergeCell ref="BL10:BO11"/>
    <mergeCell ref="BP10:BS11"/>
    <mergeCell ref="AK11:BC11"/>
    <mergeCell ref="A10:B11"/>
    <mergeCell ref="C10:K11"/>
    <mergeCell ref="L10:O10"/>
    <mergeCell ref="P10:U11"/>
    <mergeCell ref="V10:Z11"/>
    <mergeCell ref="AA10:AE11"/>
    <mergeCell ref="L11:O11"/>
    <mergeCell ref="BD10:BG10"/>
    <mergeCell ref="BD11:BG11"/>
    <mergeCell ref="BH10:BK10"/>
    <mergeCell ref="BH11:BK11"/>
    <mergeCell ref="AF12:AJ13"/>
    <mergeCell ref="AK12:BC12"/>
    <mergeCell ref="BD12:BG13"/>
    <mergeCell ref="BH12:BK13"/>
    <mergeCell ref="BL12:BO13"/>
    <mergeCell ref="BP12:BS13"/>
    <mergeCell ref="AK13:BC13"/>
    <mergeCell ref="A12:B13"/>
    <mergeCell ref="C12:K13"/>
    <mergeCell ref="L12:O12"/>
    <mergeCell ref="P12:U13"/>
    <mergeCell ref="V12:Z13"/>
    <mergeCell ref="AA12:AE13"/>
    <mergeCell ref="L13:O13"/>
    <mergeCell ref="AF14:AJ15"/>
    <mergeCell ref="AK14:BC14"/>
    <mergeCell ref="BD14:BG15"/>
    <mergeCell ref="BH14:BK15"/>
    <mergeCell ref="BL14:BO15"/>
    <mergeCell ref="BP14:BS15"/>
    <mergeCell ref="AK15:BC15"/>
    <mergeCell ref="A14:B15"/>
    <mergeCell ref="C14:K15"/>
    <mergeCell ref="L14:O14"/>
    <mergeCell ref="P14:U15"/>
    <mergeCell ref="V14:Z15"/>
    <mergeCell ref="AA14:AE15"/>
    <mergeCell ref="L15:O15"/>
    <mergeCell ref="AF16:AJ17"/>
    <mergeCell ref="AK16:BC16"/>
    <mergeCell ref="BD16:BG17"/>
    <mergeCell ref="BH16:BK17"/>
    <mergeCell ref="BL16:BO17"/>
    <mergeCell ref="BP16:BS17"/>
    <mergeCell ref="AK17:BC17"/>
    <mergeCell ref="A16:B17"/>
    <mergeCell ref="C16:K17"/>
    <mergeCell ref="L16:O16"/>
    <mergeCell ref="P16:U17"/>
    <mergeCell ref="V16:Z17"/>
    <mergeCell ref="AA16:AE17"/>
    <mergeCell ref="L17:O17"/>
    <mergeCell ref="AF18:AJ19"/>
    <mergeCell ref="AK18:BC18"/>
    <mergeCell ref="BD18:BG19"/>
    <mergeCell ref="BH18:BK19"/>
    <mergeCell ref="BL18:BO19"/>
    <mergeCell ref="BP18:BS19"/>
    <mergeCell ref="AK19:BC19"/>
    <mergeCell ref="A18:B19"/>
    <mergeCell ref="C18:K19"/>
    <mergeCell ref="L18:O18"/>
    <mergeCell ref="P18:U19"/>
    <mergeCell ref="V18:Z19"/>
    <mergeCell ref="AA18:AE19"/>
    <mergeCell ref="L19:O19"/>
    <mergeCell ref="AF20:AJ21"/>
    <mergeCell ref="AK20:BC20"/>
    <mergeCell ref="BD20:BG21"/>
    <mergeCell ref="BH20:BK21"/>
    <mergeCell ref="BL20:BO21"/>
    <mergeCell ref="BP20:BS21"/>
    <mergeCell ref="AK21:BC21"/>
    <mergeCell ref="A20:B21"/>
    <mergeCell ref="C20:K21"/>
    <mergeCell ref="L20:O20"/>
    <mergeCell ref="P20:U21"/>
    <mergeCell ref="V20:Z21"/>
    <mergeCell ref="AA20:AE21"/>
    <mergeCell ref="L21:O21"/>
    <mergeCell ref="AF22:AJ23"/>
    <mergeCell ref="AK22:BC22"/>
    <mergeCell ref="BD22:BG23"/>
    <mergeCell ref="BH22:BK23"/>
    <mergeCell ref="BL22:BO23"/>
    <mergeCell ref="BP22:BS23"/>
    <mergeCell ref="AK23:BC23"/>
    <mergeCell ref="A22:B23"/>
    <mergeCell ref="C22:K23"/>
    <mergeCell ref="L22:O22"/>
    <mergeCell ref="P22:U23"/>
    <mergeCell ref="V22:Z23"/>
    <mergeCell ref="AA22:AE23"/>
    <mergeCell ref="L23:O2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57"/>
  <sheetViews>
    <sheetView zoomScale="140" zoomScaleNormal="140" workbookViewId="0">
      <selection activeCell="AK16" sqref="AK16:BC16"/>
    </sheetView>
  </sheetViews>
  <sheetFormatPr baseColWidth="10" defaultColWidth="11.140625" defaultRowHeight="20"/>
  <cols>
    <col min="1" max="46" width="1.7109375" customWidth="1"/>
    <col min="47" max="47" width="1.85546875" customWidth="1"/>
    <col min="48" max="71" width="1.7109375" customWidth="1"/>
    <col min="72" max="72" width="8.5703125" bestFit="1" customWidth="1"/>
    <col min="73" max="73" width="6" bestFit="1" customWidth="1"/>
    <col min="74" max="74" width="6.85546875" bestFit="1" customWidth="1"/>
  </cols>
  <sheetData>
    <row r="1" spans="1:107" ht="26.25" customHeight="1">
      <c r="A1" s="39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325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58" t="s">
        <v>14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60"/>
    </row>
    <row r="2" spans="1:107">
      <c r="A2" s="57" t="s">
        <v>0</v>
      </c>
      <c r="B2" s="57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0" t="s">
        <v>16</v>
      </c>
      <c r="M2" s="51"/>
      <c r="N2" s="51"/>
      <c r="O2" s="52"/>
      <c r="P2" s="57" t="s">
        <v>3</v>
      </c>
      <c r="Q2" s="57"/>
      <c r="R2" s="57"/>
      <c r="S2" s="57"/>
      <c r="T2" s="57"/>
      <c r="U2" s="57"/>
      <c r="V2" s="57" t="s">
        <v>4</v>
      </c>
      <c r="W2" s="57"/>
      <c r="X2" s="57"/>
      <c r="Y2" s="57"/>
      <c r="Z2" s="57"/>
      <c r="AA2" s="57" t="s">
        <v>5</v>
      </c>
      <c r="AB2" s="57"/>
      <c r="AC2" s="57"/>
      <c r="AD2" s="57"/>
      <c r="AE2" s="57"/>
      <c r="AF2" s="57" t="s">
        <v>6</v>
      </c>
      <c r="AG2" s="57"/>
      <c r="AH2" s="57"/>
      <c r="AI2" s="57"/>
      <c r="AJ2" s="57"/>
      <c r="AK2" s="57" t="s">
        <v>20</v>
      </c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 t="s">
        <v>7</v>
      </c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2" t="s">
        <v>8</v>
      </c>
      <c r="BU2" s="2" t="s">
        <v>36</v>
      </c>
      <c r="BV2" s="2"/>
      <c r="BW2" s="2"/>
      <c r="BX2" s="2"/>
      <c r="BY2" s="2"/>
      <c r="BZ2" s="2"/>
      <c r="CA2" s="2"/>
      <c r="CB2" s="2"/>
      <c r="CC2" s="2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3"/>
      <c r="M3" s="54"/>
      <c r="N3" s="54"/>
      <c r="O3" s="55"/>
      <c r="P3" s="57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 t="s">
        <v>8</v>
      </c>
      <c r="BE3" s="57"/>
      <c r="BF3" s="57"/>
      <c r="BG3" s="57"/>
      <c r="BH3" s="57" t="s">
        <v>9</v>
      </c>
      <c r="BI3" s="57"/>
      <c r="BJ3" s="57"/>
      <c r="BK3" s="57"/>
      <c r="BL3" s="57" t="s">
        <v>10</v>
      </c>
      <c r="BM3" s="57"/>
      <c r="BN3" s="57"/>
      <c r="BO3" s="57"/>
      <c r="BP3" s="57" t="s">
        <v>11</v>
      </c>
      <c r="BQ3" s="57"/>
      <c r="BR3" s="57"/>
      <c r="BS3" s="57"/>
      <c r="BT3" s="2"/>
      <c r="BU3" s="2"/>
      <c r="BV3" s="2"/>
      <c r="BW3" s="2"/>
      <c r="BX3" s="2"/>
      <c r="BY3" s="2"/>
      <c r="BZ3" s="2"/>
      <c r="CA3" s="2"/>
      <c r="CB3" s="2"/>
      <c r="CC3" s="2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>
      <c r="A4" s="56">
        <v>1</v>
      </c>
      <c r="B4" s="56"/>
      <c r="C4" s="87" t="s">
        <v>60</v>
      </c>
      <c r="D4" s="87"/>
      <c r="E4" s="87"/>
      <c r="F4" s="87"/>
      <c r="G4" s="87"/>
      <c r="H4" s="87"/>
      <c r="I4" s="87"/>
      <c r="J4" s="87"/>
      <c r="K4" s="87"/>
      <c r="L4" s="68"/>
      <c r="M4" s="68"/>
      <c r="N4" s="68"/>
      <c r="O4" s="68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62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D4" s="44"/>
      <c r="BE4" s="45"/>
      <c r="BF4" s="45"/>
      <c r="BG4" s="45"/>
      <c r="BH4" s="44"/>
      <c r="BI4" s="45"/>
      <c r="BJ4" s="45"/>
      <c r="BK4" s="46"/>
      <c r="BL4" s="45"/>
      <c r="BM4" s="45"/>
      <c r="BN4" s="45"/>
      <c r="BO4" s="46"/>
      <c r="BP4" s="61">
        <f>SUM(BD4:BO5)</f>
        <v>0</v>
      </c>
      <c r="BQ4" s="61"/>
      <c r="BR4" s="61"/>
      <c r="BS4" s="61"/>
      <c r="BT4" s="2"/>
      <c r="BU4" s="2"/>
      <c r="BV4" s="2"/>
      <c r="BW4" s="2"/>
      <c r="BX4" s="2"/>
      <c r="BY4" s="2"/>
      <c r="BZ4" s="2"/>
      <c r="CA4" s="2"/>
      <c r="CB4" s="2"/>
      <c r="CC4" s="2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</row>
    <row r="5" spans="1:107">
      <c r="A5" s="56"/>
      <c r="B5" s="56"/>
      <c r="C5" s="87"/>
      <c r="D5" s="87"/>
      <c r="E5" s="87"/>
      <c r="F5" s="87"/>
      <c r="G5" s="87"/>
      <c r="H5" s="87"/>
      <c r="I5" s="87"/>
      <c r="J5" s="87"/>
      <c r="K5" s="87"/>
      <c r="L5" s="69"/>
      <c r="M5" s="69"/>
      <c r="N5" s="69"/>
      <c r="O5" s="69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5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47"/>
      <c r="BE5" s="48"/>
      <c r="BF5" s="48"/>
      <c r="BG5" s="48"/>
      <c r="BH5" s="47"/>
      <c r="BI5" s="48"/>
      <c r="BJ5" s="48"/>
      <c r="BK5" s="49"/>
      <c r="BL5" s="48"/>
      <c r="BM5" s="48"/>
      <c r="BN5" s="48"/>
      <c r="BO5" s="49"/>
      <c r="BP5" s="61"/>
      <c r="BQ5" s="61"/>
      <c r="BR5" s="61"/>
      <c r="BS5" s="61"/>
      <c r="BT5" s="2"/>
      <c r="BU5" s="2"/>
      <c r="BV5" s="2"/>
      <c r="BW5" s="2"/>
      <c r="BX5" s="2"/>
      <c r="BY5" s="2"/>
      <c r="BZ5" s="2"/>
      <c r="CA5" s="2"/>
      <c r="CB5" s="2"/>
      <c r="CC5" s="2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</row>
    <row r="6" spans="1:107">
      <c r="A6" s="56">
        <v>2</v>
      </c>
      <c r="B6" s="56"/>
      <c r="C6" s="87" t="s">
        <v>61</v>
      </c>
      <c r="D6" s="87"/>
      <c r="E6" s="87"/>
      <c r="F6" s="87"/>
      <c r="G6" s="87"/>
      <c r="H6" s="87"/>
      <c r="I6" s="87"/>
      <c r="J6" s="87"/>
      <c r="K6" s="87"/>
      <c r="L6" s="68"/>
      <c r="M6" s="68"/>
      <c r="N6" s="68"/>
      <c r="O6" s="68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62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44"/>
      <c r="BE6" s="45"/>
      <c r="BF6" s="45"/>
      <c r="BG6" s="45"/>
      <c r="BH6" s="44"/>
      <c r="BI6" s="45"/>
      <c r="BJ6" s="45"/>
      <c r="BK6" s="46"/>
      <c r="BL6" s="45"/>
      <c r="BM6" s="45"/>
      <c r="BN6" s="45"/>
      <c r="BO6" s="46"/>
      <c r="BP6" s="61">
        <f t="shared" ref="BP6" si="0">SUM(BD6:BO7)</f>
        <v>0</v>
      </c>
      <c r="BQ6" s="61"/>
      <c r="BR6" s="61"/>
      <c r="BS6" s="61"/>
      <c r="BT6" s="2"/>
      <c r="BU6" s="2"/>
      <c r="BV6" s="2"/>
      <c r="BW6" s="2"/>
      <c r="BX6" s="2"/>
      <c r="BY6" s="2"/>
      <c r="BZ6" s="2"/>
      <c r="CA6" s="2"/>
      <c r="CB6" s="2"/>
      <c r="CC6" s="2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1:107">
      <c r="A7" s="56"/>
      <c r="B7" s="56"/>
      <c r="C7" s="87"/>
      <c r="D7" s="87"/>
      <c r="E7" s="87"/>
      <c r="F7" s="87"/>
      <c r="G7" s="87"/>
      <c r="H7" s="87"/>
      <c r="I7" s="87"/>
      <c r="J7" s="87"/>
      <c r="K7" s="87"/>
      <c r="L7" s="88"/>
      <c r="M7" s="88"/>
      <c r="N7" s="88"/>
      <c r="O7" s="88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47"/>
      <c r="BE7" s="48"/>
      <c r="BF7" s="48"/>
      <c r="BG7" s="48"/>
      <c r="BH7" s="47"/>
      <c r="BI7" s="48"/>
      <c r="BJ7" s="48"/>
      <c r="BK7" s="49"/>
      <c r="BL7" s="48"/>
      <c r="BM7" s="48"/>
      <c r="BN7" s="48"/>
      <c r="BO7" s="49"/>
      <c r="BP7" s="61"/>
      <c r="BQ7" s="61"/>
      <c r="BR7" s="61"/>
      <c r="BS7" s="61"/>
      <c r="BT7" s="2"/>
      <c r="BU7" s="2"/>
      <c r="BV7" s="2"/>
      <c r="BW7" s="2"/>
      <c r="BX7" s="2"/>
      <c r="BY7" s="2"/>
      <c r="BZ7" s="2"/>
      <c r="CA7" s="2"/>
      <c r="CB7" s="2"/>
      <c r="CC7" s="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s="56">
        <v>3</v>
      </c>
      <c r="B8" s="56"/>
      <c r="C8" s="87" t="s">
        <v>62</v>
      </c>
      <c r="D8" s="87"/>
      <c r="E8" s="87"/>
      <c r="F8" s="87"/>
      <c r="G8" s="87"/>
      <c r="H8" s="87"/>
      <c r="I8" s="87"/>
      <c r="J8" s="87"/>
      <c r="K8" s="87"/>
      <c r="L8" s="68"/>
      <c r="M8" s="68"/>
      <c r="N8" s="68"/>
      <c r="O8" s="68"/>
      <c r="P8" s="80"/>
      <c r="Q8" s="81"/>
      <c r="R8" s="81"/>
      <c r="S8" s="81"/>
      <c r="T8" s="81"/>
      <c r="U8" s="82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6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44"/>
      <c r="BE8" s="45"/>
      <c r="BF8" s="45"/>
      <c r="BG8" s="45"/>
      <c r="BH8" s="44"/>
      <c r="BI8" s="45"/>
      <c r="BJ8" s="45"/>
      <c r="BK8" s="46"/>
      <c r="BL8" s="45"/>
      <c r="BM8" s="45"/>
      <c r="BN8" s="45"/>
      <c r="BO8" s="46"/>
      <c r="BP8" s="61">
        <f t="shared" ref="BP8" si="1">SUM(BD8:BO9)</f>
        <v>0</v>
      </c>
      <c r="BQ8" s="61"/>
      <c r="BR8" s="61"/>
      <c r="BS8" s="61"/>
      <c r="BT8" s="2"/>
      <c r="BU8" s="2"/>
      <c r="BV8" s="2"/>
      <c r="BW8" s="2"/>
      <c r="BX8" s="2"/>
      <c r="BY8" s="2"/>
      <c r="BZ8" s="2"/>
      <c r="CA8" s="2"/>
      <c r="CB8" s="2"/>
      <c r="CC8" s="2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</row>
    <row r="9" spans="1:107">
      <c r="A9" s="56"/>
      <c r="B9" s="56"/>
      <c r="C9" s="87"/>
      <c r="D9" s="87"/>
      <c r="E9" s="87"/>
      <c r="F9" s="87"/>
      <c r="G9" s="87"/>
      <c r="H9" s="87"/>
      <c r="I9" s="87"/>
      <c r="J9" s="87"/>
      <c r="K9" s="87"/>
      <c r="L9" s="69"/>
      <c r="M9" s="69"/>
      <c r="N9" s="69"/>
      <c r="O9" s="69"/>
      <c r="P9" s="83"/>
      <c r="Q9" s="84"/>
      <c r="R9" s="84"/>
      <c r="S9" s="84"/>
      <c r="T9" s="84"/>
      <c r="U9" s="8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65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47"/>
      <c r="BE9" s="48"/>
      <c r="BF9" s="48"/>
      <c r="BG9" s="48"/>
      <c r="BH9" s="47"/>
      <c r="BI9" s="48"/>
      <c r="BJ9" s="48"/>
      <c r="BK9" s="49"/>
      <c r="BL9" s="48"/>
      <c r="BM9" s="48"/>
      <c r="BN9" s="48"/>
      <c r="BO9" s="49"/>
      <c r="BP9" s="61"/>
      <c r="BQ9" s="61"/>
      <c r="BR9" s="61"/>
      <c r="BS9" s="61"/>
      <c r="BT9" s="2"/>
      <c r="BU9" s="2"/>
      <c r="BV9" s="2"/>
      <c r="BW9" s="2"/>
      <c r="BX9" s="2"/>
      <c r="BY9" s="2"/>
      <c r="BZ9" s="2"/>
      <c r="CA9" s="2"/>
      <c r="CB9" s="2"/>
      <c r="CC9" s="2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</row>
    <row r="10" spans="1:107">
      <c r="A10" s="56"/>
      <c r="B10" s="56"/>
      <c r="C10" s="87"/>
      <c r="D10" s="87"/>
      <c r="E10" s="87"/>
      <c r="F10" s="87"/>
      <c r="G10" s="87"/>
      <c r="H10" s="87"/>
      <c r="I10" s="87"/>
      <c r="J10" s="87"/>
      <c r="K10" s="87"/>
      <c r="L10" s="68"/>
      <c r="M10" s="68"/>
      <c r="N10" s="68"/>
      <c r="O10" s="6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62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44"/>
      <c r="BE10" s="45"/>
      <c r="BF10" s="45"/>
      <c r="BG10" s="45"/>
      <c r="BH10" s="44"/>
      <c r="BI10" s="45"/>
      <c r="BJ10" s="45"/>
      <c r="BK10" s="46"/>
      <c r="BL10" s="45"/>
      <c r="BM10" s="45"/>
      <c r="BN10" s="45"/>
      <c r="BO10" s="46"/>
      <c r="BP10" s="61">
        <f t="shared" ref="BP10" si="2">SUM(BD10:BO11)</f>
        <v>0</v>
      </c>
      <c r="BQ10" s="61"/>
      <c r="BR10" s="61"/>
      <c r="BS10" s="61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</row>
    <row r="11" spans="1:107">
      <c r="A11" s="56"/>
      <c r="B11" s="56"/>
      <c r="C11" s="87"/>
      <c r="D11" s="87"/>
      <c r="E11" s="87"/>
      <c r="F11" s="87"/>
      <c r="G11" s="87"/>
      <c r="H11" s="87"/>
      <c r="I11" s="87"/>
      <c r="J11" s="87"/>
      <c r="K11" s="87"/>
      <c r="L11" s="69"/>
      <c r="M11" s="69"/>
      <c r="N11" s="69"/>
      <c r="O11" s="69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65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47"/>
      <c r="BE11" s="48"/>
      <c r="BF11" s="48"/>
      <c r="BG11" s="48"/>
      <c r="BH11" s="47"/>
      <c r="BI11" s="48"/>
      <c r="BJ11" s="48"/>
      <c r="BK11" s="49"/>
      <c r="BL11" s="48"/>
      <c r="BM11" s="48"/>
      <c r="BN11" s="48"/>
      <c r="BO11" s="49"/>
      <c r="BP11" s="61"/>
      <c r="BQ11" s="61"/>
      <c r="BR11" s="61"/>
      <c r="BS11" s="61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>
      <c r="A12" s="56"/>
      <c r="B12" s="56"/>
      <c r="C12" s="87"/>
      <c r="D12" s="87"/>
      <c r="E12" s="87"/>
      <c r="F12" s="87"/>
      <c r="G12" s="87"/>
      <c r="H12" s="87"/>
      <c r="I12" s="87"/>
      <c r="J12" s="87"/>
      <c r="K12" s="87"/>
      <c r="L12" s="68"/>
      <c r="M12" s="68"/>
      <c r="N12" s="68"/>
      <c r="O12" s="6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62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44"/>
      <c r="BE12" s="45"/>
      <c r="BF12" s="45"/>
      <c r="BG12" s="45"/>
      <c r="BH12" s="44"/>
      <c r="BI12" s="45"/>
      <c r="BJ12" s="45"/>
      <c r="BK12" s="46"/>
      <c r="BL12" s="45"/>
      <c r="BM12" s="45"/>
      <c r="BN12" s="45"/>
      <c r="BO12" s="46"/>
      <c r="BP12" s="61">
        <f t="shared" ref="BP12" si="3">SUM(BD12:BO13)</f>
        <v>0</v>
      </c>
      <c r="BQ12" s="61"/>
      <c r="BR12" s="61"/>
      <c r="BS12" s="61"/>
      <c r="BT12" s="2"/>
      <c r="BU12" s="2"/>
      <c r="BV12" s="4"/>
      <c r="BW12" s="2"/>
      <c r="BX12" s="2"/>
      <c r="BY12" s="2"/>
      <c r="BZ12" s="2"/>
      <c r="CA12" s="2"/>
      <c r="CB12" s="2"/>
      <c r="CC12" s="2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>
      <c r="A13" s="56"/>
      <c r="B13" s="56"/>
      <c r="C13" s="87"/>
      <c r="D13" s="87"/>
      <c r="E13" s="87"/>
      <c r="F13" s="87"/>
      <c r="G13" s="87"/>
      <c r="H13" s="87"/>
      <c r="I13" s="87"/>
      <c r="J13" s="87"/>
      <c r="K13" s="87"/>
      <c r="L13" s="69"/>
      <c r="M13" s="69"/>
      <c r="N13" s="69"/>
      <c r="O13" s="69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65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7"/>
      <c r="BD13" s="47"/>
      <c r="BE13" s="48"/>
      <c r="BF13" s="48"/>
      <c r="BG13" s="48"/>
      <c r="BH13" s="47"/>
      <c r="BI13" s="48"/>
      <c r="BJ13" s="48"/>
      <c r="BK13" s="49"/>
      <c r="BL13" s="48"/>
      <c r="BM13" s="48"/>
      <c r="BN13" s="48"/>
      <c r="BO13" s="49"/>
      <c r="BP13" s="61"/>
      <c r="BQ13" s="61"/>
      <c r="BR13" s="61"/>
      <c r="BS13" s="61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>
      <c r="A14" s="56"/>
      <c r="B14" s="56"/>
      <c r="C14" s="86"/>
      <c r="D14" s="86"/>
      <c r="E14" s="86"/>
      <c r="F14" s="86"/>
      <c r="G14" s="86"/>
      <c r="H14" s="86"/>
      <c r="I14" s="86"/>
      <c r="J14" s="86"/>
      <c r="K14" s="86"/>
      <c r="L14" s="68"/>
      <c r="M14" s="68"/>
      <c r="N14" s="68"/>
      <c r="O14" s="6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62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44"/>
      <c r="BE14" s="45"/>
      <c r="BF14" s="45"/>
      <c r="BG14" s="45"/>
      <c r="BH14" s="44"/>
      <c r="BI14" s="45"/>
      <c r="BJ14" s="45"/>
      <c r="BK14" s="46"/>
      <c r="BL14" s="45"/>
      <c r="BM14" s="45"/>
      <c r="BN14" s="45"/>
      <c r="BO14" s="46"/>
      <c r="BP14" s="61">
        <f t="shared" ref="BP14" si="4">SUM(BD14:BO15)</f>
        <v>0</v>
      </c>
      <c r="BQ14" s="61"/>
      <c r="BR14" s="61"/>
      <c r="BS14" s="61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>
      <c r="A15" s="56"/>
      <c r="B15" s="56"/>
      <c r="C15" s="86"/>
      <c r="D15" s="86"/>
      <c r="E15" s="86"/>
      <c r="F15" s="86"/>
      <c r="G15" s="86"/>
      <c r="H15" s="86"/>
      <c r="I15" s="86"/>
      <c r="J15" s="86"/>
      <c r="K15" s="86"/>
      <c r="L15" s="69"/>
      <c r="M15" s="69"/>
      <c r="N15" s="69"/>
      <c r="O15" s="69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7"/>
      <c r="BD15" s="47"/>
      <c r="BE15" s="48"/>
      <c r="BF15" s="48"/>
      <c r="BG15" s="48"/>
      <c r="BH15" s="47"/>
      <c r="BI15" s="48"/>
      <c r="BJ15" s="48"/>
      <c r="BK15" s="49"/>
      <c r="BL15" s="48"/>
      <c r="BM15" s="48"/>
      <c r="BN15" s="48"/>
      <c r="BO15" s="49"/>
      <c r="BP15" s="61"/>
      <c r="BQ15" s="61"/>
      <c r="BR15" s="61"/>
      <c r="BS15" s="61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>
      <c r="A16" s="56"/>
      <c r="B16" s="56"/>
      <c r="C16" s="87"/>
      <c r="D16" s="87"/>
      <c r="E16" s="87"/>
      <c r="F16" s="87"/>
      <c r="G16" s="87"/>
      <c r="H16" s="87"/>
      <c r="I16" s="87"/>
      <c r="J16" s="87"/>
      <c r="K16" s="87"/>
      <c r="L16" s="68"/>
      <c r="M16" s="68"/>
      <c r="N16" s="68"/>
      <c r="O16" s="68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44"/>
      <c r="BE16" s="45"/>
      <c r="BF16" s="45"/>
      <c r="BG16" s="45"/>
      <c r="BH16" s="44"/>
      <c r="BI16" s="45"/>
      <c r="BJ16" s="45"/>
      <c r="BK16" s="46"/>
      <c r="BL16" s="45"/>
      <c r="BM16" s="45"/>
      <c r="BN16" s="45"/>
      <c r="BO16" s="46"/>
      <c r="BP16" s="61">
        <f t="shared" ref="BP16" si="5">SUM(BD16:BO17)</f>
        <v>0</v>
      </c>
      <c r="BQ16" s="61"/>
      <c r="BR16" s="61"/>
      <c r="BS16" s="61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>
      <c r="A17" s="56"/>
      <c r="B17" s="56"/>
      <c r="C17" s="87"/>
      <c r="D17" s="87"/>
      <c r="E17" s="87"/>
      <c r="F17" s="87"/>
      <c r="G17" s="87"/>
      <c r="H17" s="87"/>
      <c r="I17" s="87"/>
      <c r="J17" s="87"/>
      <c r="K17" s="87"/>
      <c r="L17" s="69"/>
      <c r="M17" s="69"/>
      <c r="N17" s="69"/>
      <c r="O17" s="6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5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47"/>
      <c r="BE17" s="48"/>
      <c r="BF17" s="48"/>
      <c r="BG17" s="48"/>
      <c r="BH17" s="47"/>
      <c r="BI17" s="48"/>
      <c r="BJ17" s="48"/>
      <c r="BK17" s="49"/>
      <c r="BL17" s="48"/>
      <c r="BM17" s="48"/>
      <c r="BN17" s="48"/>
      <c r="BO17" s="49"/>
      <c r="BP17" s="61"/>
      <c r="BQ17" s="61"/>
      <c r="BR17" s="61"/>
      <c r="BS17" s="61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>
      <c r="A18" s="56"/>
      <c r="B18" s="56"/>
      <c r="C18" s="87"/>
      <c r="D18" s="87"/>
      <c r="E18" s="87"/>
      <c r="F18" s="87"/>
      <c r="G18" s="87"/>
      <c r="H18" s="87"/>
      <c r="I18" s="87"/>
      <c r="J18" s="87"/>
      <c r="K18" s="87"/>
      <c r="L18" s="68"/>
      <c r="M18" s="68"/>
      <c r="N18" s="68"/>
      <c r="O18" s="6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2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44"/>
      <c r="BE18" s="45"/>
      <c r="BF18" s="45"/>
      <c r="BG18" s="45"/>
      <c r="BH18" s="44"/>
      <c r="BI18" s="45"/>
      <c r="BJ18" s="45"/>
      <c r="BK18" s="46"/>
      <c r="BL18" s="45"/>
      <c r="BM18" s="45"/>
      <c r="BN18" s="45"/>
      <c r="BO18" s="46"/>
      <c r="BP18" s="61">
        <f t="shared" ref="BP18" si="6">SUM(BD18:BO19)</f>
        <v>0</v>
      </c>
      <c r="BQ18" s="61"/>
      <c r="BR18" s="61"/>
      <c r="BS18" s="61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>
      <c r="A19" s="56"/>
      <c r="B19" s="56"/>
      <c r="C19" s="87"/>
      <c r="D19" s="87"/>
      <c r="E19" s="87"/>
      <c r="F19" s="87"/>
      <c r="G19" s="87"/>
      <c r="H19" s="87"/>
      <c r="I19" s="87"/>
      <c r="J19" s="87"/>
      <c r="K19" s="87"/>
      <c r="L19" s="69"/>
      <c r="M19" s="69"/>
      <c r="N19" s="69"/>
      <c r="O19" s="6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5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7"/>
      <c r="BD19" s="47"/>
      <c r="BE19" s="48"/>
      <c r="BF19" s="48"/>
      <c r="BG19" s="48"/>
      <c r="BH19" s="47"/>
      <c r="BI19" s="48"/>
      <c r="BJ19" s="48"/>
      <c r="BK19" s="49"/>
      <c r="BL19" s="48"/>
      <c r="BM19" s="48"/>
      <c r="BN19" s="48"/>
      <c r="BO19" s="49"/>
      <c r="BP19" s="61"/>
      <c r="BQ19" s="61"/>
      <c r="BR19" s="61"/>
      <c r="BS19" s="61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>
      <c r="A20" s="56"/>
      <c r="B20" s="56"/>
      <c r="C20" s="87"/>
      <c r="D20" s="87"/>
      <c r="E20" s="87"/>
      <c r="F20" s="87"/>
      <c r="G20" s="87"/>
      <c r="H20" s="87"/>
      <c r="I20" s="87"/>
      <c r="J20" s="87"/>
      <c r="K20" s="87"/>
      <c r="L20" s="68"/>
      <c r="M20" s="68"/>
      <c r="N20" s="68"/>
      <c r="O20" s="68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2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44"/>
      <c r="BE20" s="45"/>
      <c r="BF20" s="45"/>
      <c r="BG20" s="45"/>
      <c r="BH20" s="44"/>
      <c r="BI20" s="45"/>
      <c r="BJ20" s="45"/>
      <c r="BK20" s="46"/>
      <c r="BL20" s="45"/>
      <c r="BM20" s="45"/>
      <c r="BN20" s="45"/>
      <c r="BO20" s="46"/>
      <c r="BP20" s="61">
        <f t="shared" ref="BP20" si="7">SUM(BD20:BO21)</f>
        <v>0</v>
      </c>
      <c r="BQ20" s="61"/>
      <c r="BR20" s="61"/>
      <c r="BS20" s="61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>
      <c r="A21" s="56"/>
      <c r="B21" s="56"/>
      <c r="C21" s="87"/>
      <c r="D21" s="87"/>
      <c r="E21" s="87"/>
      <c r="F21" s="87"/>
      <c r="G21" s="87"/>
      <c r="H21" s="87"/>
      <c r="I21" s="87"/>
      <c r="J21" s="87"/>
      <c r="K21" s="87"/>
      <c r="L21" s="69"/>
      <c r="M21" s="69"/>
      <c r="N21" s="69"/>
      <c r="O21" s="69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  <c r="BD21" s="47"/>
      <c r="BE21" s="48"/>
      <c r="BF21" s="48"/>
      <c r="BG21" s="48"/>
      <c r="BH21" s="47"/>
      <c r="BI21" s="48"/>
      <c r="BJ21" s="48"/>
      <c r="BK21" s="49"/>
      <c r="BL21" s="48"/>
      <c r="BM21" s="48"/>
      <c r="BN21" s="48"/>
      <c r="BO21" s="49"/>
      <c r="BP21" s="61"/>
      <c r="BQ21" s="61"/>
      <c r="BR21" s="61"/>
      <c r="BS21" s="61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>
      <c r="A22" s="56"/>
      <c r="B22" s="56"/>
      <c r="C22" s="87"/>
      <c r="D22" s="87"/>
      <c r="E22" s="87"/>
      <c r="F22" s="87"/>
      <c r="G22" s="87"/>
      <c r="H22" s="87"/>
      <c r="I22" s="87"/>
      <c r="J22" s="87"/>
      <c r="K22" s="87"/>
      <c r="L22" s="68"/>
      <c r="M22" s="68"/>
      <c r="N22" s="68"/>
      <c r="O22" s="6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4"/>
      <c r="BD22" s="44"/>
      <c r="BE22" s="45"/>
      <c r="BF22" s="45"/>
      <c r="BG22" s="45"/>
      <c r="BH22" s="44"/>
      <c r="BI22" s="45"/>
      <c r="BJ22" s="45"/>
      <c r="BK22" s="46"/>
      <c r="BL22" s="45"/>
      <c r="BM22" s="45"/>
      <c r="BN22" s="45"/>
      <c r="BO22" s="46"/>
      <c r="BP22" s="61">
        <f t="shared" ref="BP22" si="8">SUM(BD22:BO23)</f>
        <v>0</v>
      </c>
      <c r="BQ22" s="61"/>
      <c r="BR22" s="61"/>
      <c r="BS22" s="61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>
      <c r="A23" s="56"/>
      <c r="B23" s="56"/>
      <c r="C23" s="87"/>
      <c r="D23" s="87"/>
      <c r="E23" s="87"/>
      <c r="F23" s="87"/>
      <c r="G23" s="87"/>
      <c r="H23" s="87"/>
      <c r="I23" s="87"/>
      <c r="J23" s="87"/>
      <c r="K23" s="87"/>
      <c r="L23" s="69"/>
      <c r="M23" s="69"/>
      <c r="N23" s="69"/>
      <c r="O23" s="69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5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  <c r="BD23" s="47"/>
      <c r="BE23" s="48"/>
      <c r="BF23" s="48"/>
      <c r="BG23" s="48"/>
      <c r="BH23" s="47"/>
      <c r="BI23" s="48"/>
      <c r="BJ23" s="48"/>
      <c r="BK23" s="49"/>
      <c r="BL23" s="48"/>
      <c r="BM23" s="48"/>
      <c r="BN23" s="48"/>
      <c r="BO23" s="49"/>
      <c r="BP23" s="61"/>
      <c r="BQ23" s="61"/>
      <c r="BR23" s="61"/>
      <c r="BS23" s="61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2">
        <f>SUM(BD4:BG23)</f>
        <v>0</v>
      </c>
      <c r="BE24" s="43"/>
      <c r="BF24" s="43"/>
      <c r="BG24" s="43"/>
      <c r="BH24" s="42">
        <f t="shared" ref="BH24" si="9">SUM(BH4:BK23)</f>
        <v>0</v>
      </c>
      <c r="BI24" s="43"/>
      <c r="BJ24" s="43"/>
      <c r="BK24" s="43"/>
      <c r="BL24" s="42">
        <f t="shared" ref="BL24" si="10">SUM(BL4:BO23)</f>
        <v>0</v>
      </c>
      <c r="BM24" s="43"/>
      <c r="BN24" s="43"/>
      <c r="BO24" s="43"/>
      <c r="BP24" s="42">
        <f t="shared" ref="BP24" si="11">SUM(BP4:BS23)</f>
        <v>0</v>
      </c>
      <c r="BQ24" s="43"/>
      <c r="BR24" s="43"/>
      <c r="BS24" s="43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10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10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10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10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10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10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10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</sheetData>
  <mergeCells count="192">
    <mergeCell ref="AK2:BC3"/>
    <mergeCell ref="BD2:BS2"/>
    <mergeCell ref="P3:U3"/>
    <mergeCell ref="BD3:BG3"/>
    <mergeCell ref="BH3:BK3"/>
    <mergeCell ref="BL3:BO3"/>
    <mergeCell ref="BP3:BS3"/>
    <mergeCell ref="BD1:BS1"/>
    <mergeCell ref="A2:B3"/>
    <mergeCell ref="C2:K3"/>
    <mergeCell ref="L2:O3"/>
    <mergeCell ref="P2:U2"/>
    <mergeCell ref="V2:Z3"/>
    <mergeCell ref="AA2:AE3"/>
    <mergeCell ref="AF2:AJ3"/>
    <mergeCell ref="A1:U1"/>
    <mergeCell ref="V1:BC1"/>
    <mergeCell ref="BD4:BG4"/>
    <mergeCell ref="BH4:BK4"/>
    <mergeCell ref="BL4:BO4"/>
    <mergeCell ref="BP4:BS5"/>
    <mergeCell ref="AK5:BC5"/>
    <mergeCell ref="BD5:BG5"/>
    <mergeCell ref="BH5:BK5"/>
    <mergeCell ref="BL5:BO5"/>
    <mergeCell ref="A4:B5"/>
    <mergeCell ref="C4:K5"/>
    <mergeCell ref="L4:O4"/>
    <mergeCell ref="P4:U5"/>
    <mergeCell ref="V4:Z5"/>
    <mergeCell ref="AA4:AE5"/>
    <mergeCell ref="L5:O5"/>
    <mergeCell ref="A6:B7"/>
    <mergeCell ref="C6:K7"/>
    <mergeCell ref="L6:O6"/>
    <mergeCell ref="P6:U7"/>
    <mergeCell ref="V6:Z7"/>
    <mergeCell ref="AA6:AE7"/>
    <mergeCell ref="L7:O7"/>
    <mergeCell ref="AF4:AJ5"/>
    <mergeCell ref="AK4:BC4"/>
    <mergeCell ref="AF6:AJ7"/>
    <mergeCell ref="AK6:BC6"/>
    <mergeCell ref="BD6:BG6"/>
    <mergeCell ref="BH6:BK6"/>
    <mergeCell ref="BL6:BO6"/>
    <mergeCell ref="BP6:BS7"/>
    <mergeCell ref="AK7:BC7"/>
    <mergeCell ref="BD7:BG7"/>
    <mergeCell ref="BH7:BK7"/>
    <mergeCell ref="BL7:BO7"/>
    <mergeCell ref="BD8:BG8"/>
    <mergeCell ref="BH8:BK8"/>
    <mergeCell ref="BL8:BO8"/>
    <mergeCell ref="BP8:BS9"/>
    <mergeCell ref="AK9:BC9"/>
    <mergeCell ref="BD9:BG9"/>
    <mergeCell ref="BH9:BK9"/>
    <mergeCell ref="BL9:BO9"/>
    <mergeCell ref="A8:B9"/>
    <mergeCell ref="C8:K9"/>
    <mergeCell ref="L8:O8"/>
    <mergeCell ref="P8:U8"/>
    <mergeCell ref="V8:Z9"/>
    <mergeCell ref="AA8:AE9"/>
    <mergeCell ref="L9:O9"/>
    <mergeCell ref="P9:U9"/>
    <mergeCell ref="A10:B11"/>
    <mergeCell ref="C10:K11"/>
    <mergeCell ref="L10:O10"/>
    <mergeCell ref="P10:U11"/>
    <mergeCell ref="V10:Z11"/>
    <mergeCell ref="AA10:AE11"/>
    <mergeCell ref="L11:O11"/>
    <mergeCell ref="AF8:AJ9"/>
    <mergeCell ref="AK8:BC8"/>
    <mergeCell ref="AF10:AJ11"/>
    <mergeCell ref="AK10:BC10"/>
    <mergeCell ref="BD10:BG10"/>
    <mergeCell ref="BH10:BK10"/>
    <mergeCell ref="BL10:BO10"/>
    <mergeCell ref="BP10:BS11"/>
    <mergeCell ref="AK11:BC11"/>
    <mergeCell ref="BD11:BG11"/>
    <mergeCell ref="BH11:BK11"/>
    <mergeCell ref="BL11:BO11"/>
    <mergeCell ref="BD12:BG12"/>
    <mergeCell ref="BH12:BK12"/>
    <mergeCell ref="BL12:BO12"/>
    <mergeCell ref="BP12:BS13"/>
    <mergeCell ref="AK13:BC13"/>
    <mergeCell ref="BD13:BG13"/>
    <mergeCell ref="BH13:BK13"/>
    <mergeCell ref="BL13:BO13"/>
    <mergeCell ref="A12:B13"/>
    <mergeCell ref="C12:K13"/>
    <mergeCell ref="L12:O12"/>
    <mergeCell ref="P12:U13"/>
    <mergeCell ref="V12:Z13"/>
    <mergeCell ref="AA12:AE13"/>
    <mergeCell ref="L13:O13"/>
    <mergeCell ref="A14:B15"/>
    <mergeCell ref="C14:K15"/>
    <mergeCell ref="L14:O14"/>
    <mergeCell ref="P14:U15"/>
    <mergeCell ref="V14:Z15"/>
    <mergeCell ref="AA14:AE15"/>
    <mergeCell ref="L15:O15"/>
    <mergeCell ref="AF12:AJ13"/>
    <mergeCell ref="AK12:BC12"/>
    <mergeCell ref="AF14:AJ15"/>
    <mergeCell ref="AK14:BC14"/>
    <mergeCell ref="BD14:BG14"/>
    <mergeCell ref="BH14:BK14"/>
    <mergeCell ref="BL14:BO14"/>
    <mergeCell ref="BP14:BS15"/>
    <mergeCell ref="AK15:BC15"/>
    <mergeCell ref="BD15:BG15"/>
    <mergeCell ref="BH15:BK15"/>
    <mergeCell ref="BL15:BO15"/>
    <mergeCell ref="BD16:BG16"/>
    <mergeCell ref="BH16:BK16"/>
    <mergeCell ref="BL16:BO16"/>
    <mergeCell ref="BP16:BS17"/>
    <mergeCell ref="AK17:BC17"/>
    <mergeCell ref="BD17:BG17"/>
    <mergeCell ref="BH17:BK17"/>
    <mergeCell ref="BL17:BO17"/>
    <mergeCell ref="A16:B17"/>
    <mergeCell ref="C16:K17"/>
    <mergeCell ref="L16:O16"/>
    <mergeCell ref="P16:U17"/>
    <mergeCell ref="V16:Z17"/>
    <mergeCell ref="AA16:AE17"/>
    <mergeCell ref="L17:O17"/>
    <mergeCell ref="A18:B19"/>
    <mergeCell ref="C18:K19"/>
    <mergeCell ref="L18:O18"/>
    <mergeCell ref="P18:U19"/>
    <mergeCell ref="V18:Z19"/>
    <mergeCell ref="AA18:AE19"/>
    <mergeCell ref="L19:O19"/>
    <mergeCell ref="AF16:AJ17"/>
    <mergeCell ref="AK16:BC16"/>
    <mergeCell ref="AF18:AJ19"/>
    <mergeCell ref="AK18:BC18"/>
    <mergeCell ref="BD18:BG18"/>
    <mergeCell ref="BH18:BK18"/>
    <mergeCell ref="BL18:BO18"/>
    <mergeCell ref="BP18:BS19"/>
    <mergeCell ref="AK19:BC19"/>
    <mergeCell ref="BD19:BG19"/>
    <mergeCell ref="BH19:BK19"/>
    <mergeCell ref="BL19:BO19"/>
    <mergeCell ref="BD20:BG20"/>
    <mergeCell ref="BH20:BK20"/>
    <mergeCell ref="BL20:BO20"/>
    <mergeCell ref="BP20:BS21"/>
    <mergeCell ref="AK21:BC21"/>
    <mergeCell ref="BD21:BG21"/>
    <mergeCell ref="BH21:BK21"/>
    <mergeCell ref="BL21:BO21"/>
    <mergeCell ref="A20:B21"/>
    <mergeCell ref="C20:K21"/>
    <mergeCell ref="L20:O20"/>
    <mergeCell ref="P20:U21"/>
    <mergeCell ref="V20:Z21"/>
    <mergeCell ref="AA20:AE21"/>
    <mergeCell ref="L21:O21"/>
    <mergeCell ref="A22:B23"/>
    <mergeCell ref="C22:K23"/>
    <mergeCell ref="L22:O22"/>
    <mergeCell ref="P22:U23"/>
    <mergeCell ref="V22:Z23"/>
    <mergeCell ref="AA22:AE23"/>
    <mergeCell ref="L23:O23"/>
    <mergeCell ref="AF20:AJ21"/>
    <mergeCell ref="AK20:BC20"/>
    <mergeCell ref="BD24:BG24"/>
    <mergeCell ref="BH24:BK24"/>
    <mergeCell ref="BL24:BO24"/>
    <mergeCell ref="BP24:BS24"/>
    <mergeCell ref="AF22:AJ23"/>
    <mergeCell ref="AK22:BC22"/>
    <mergeCell ref="BD22:BG22"/>
    <mergeCell ref="BH22:BK22"/>
    <mergeCell ref="BL22:BO22"/>
    <mergeCell ref="BP22:BS23"/>
    <mergeCell ref="AK23:BC23"/>
    <mergeCell ref="BD23:BG23"/>
    <mergeCell ref="BH23:BK23"/>
    <mergeCell ref="BL23:BO23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C635-F37D-1B43-BA2A-277685A12B5A}">
  <dimension ref="B1:H19"/>
  <sheetViews>
    <sheetView zoomScale="140" zoomScaleNormal="140" workbookViewId="0">
      <selection activeCell="F17" sqref="F17"/>
    </sheetView>
  </sheetViews>
  <sheetFormatPr baseColWidth="10" defaultRowHeight="20"/>
  <cols>
    <col min="3" max="3" width="11.140625" bestFit="1" customWidth="1"/>
  </cols>
  <sheetData>
    <row r="1" spans="2:8">
      <c r="B1" s="20" t="s">
        <v>309</v>
      </c>
      <c r="C1" s="21" t="s">
        <v>8</v>
      </c>
      <c r="D1" s="24" t="s">
        <v>9</v>
      </c>
      <c r="E1" s="24" t="s">
        <v>178</v>
      </c>
      <c r="F1" s="21" t="s">
        <v>186</v>
      </c>
      <c r="G1" s="19"/>
      <c r="H1" s="19"/>
    </row>
    <row r="2" spans="2:8">
      <c r="B2" s="12" t="s">
        <v>177</v>
      </c>
      <c r="C2" s="14">
        <f>SUM(本部!BD24)</f>
        <v>1130000</v>
      </c>
      <c r="D2" s="16">
        <f>SUM(本部!BH24)</f>
        <v>450000</v>
      </c>
      <c r="E2" s="10">
        <f>SUM(本部!BL24)</f>
        <v>19000</v>
      </c>
      <c r="F2" s="14">
        <f>SUM(C2:E2)</f>
        <v>1599000</v>
      </c>
      <c r="G2" s="16"/>
      <c r="H2" s="16"/>
    </row>
    <row r="3" spans="2:8">
      <c r="B3" s="12" t="s">
        <v>179</v>
      </c>
      <c r="C3" s="14">
        <f>SUM(強化育成!BD24)</f>
        <v>660000</v>
      </c>
      <c r="D3" s="16">
        <f>SUM(強化育成!BH24)</f>
        <v>87000</v>
      </c>
      <c r="E3" s="10">
        <f>SUM(強化育成!BL24)</f>
        <v>6000</v>
      </c>
      <c r="F3" s="14">
        <f t="shared" ref="F3:F8" si="0">SUM(C3:E3)</f>
        <v>753000</v>
      </c>
      <c r="G3" s="16"/>
      <c r="H3" s="16"/>
    </row>
    <row r="4" spans="2:8">
      <c r="B4" s="12" t="s">
        <v>180</v>
      </c>
      <c r="C4" s="14">
        <f>SUM(郡市委託!BD24)</f>
        <v>258000</v>
      </c>
      <c r="D4" s="16">
        <f>SUM(郡市委託!BH24)</f>
        <v>70200</v>
      </c>
      <c r="E4" s="10"/>
      <c r="F4" s="14">
        <f t="shared" si="0"/>
        <v>328200</v>
      </c>
      <c r="G4" s="16"/>
      <c r="H4" s="16"/>
    </row>
    <row r="5" spans="2:8">
      <c r="B5" s="12" t="s">
        <v>181</v>
      </c>
      <c r="C5" s="14">
        <f>SUM(アカデミー!BD24)</f>
        <v>275000</v>
      </c>
      <c r="D5" s="16">
        <f>SUM(アカデミー!BH24)</f>
        <v>104700</v>
      </c>
      <c r="E5" s="10"/>
      <c r="F5" s="14">
        <f t="shared" si="0"/>
        <v>379700</v>
      </c>
      <c r="G5" s="16"/>
      <c r="H5" s="16"/>
    </row>
    <row r="6" spans="2:8">
      <c r="B6" s="12" t="s">
        <v>182</v>
      </c>
      <c r="C6" s="14">
        <f>SUM(RM!BD24)</f>
        <v>255000</v>
      </c>
      <c r="D6" s="16">
        <f>SUM(RM!BH24)</f>
        <v>14500</v>
      </c>
      <c r="E6" s="10"/>
      <c r="F6" s="14">
        <f t="shared" si="0"/>
        <v>269500</v>
      </c>
      <c r="G6" s="16"/>
      <c r="H6" s="16"/>
    </row>
    <row r="7" spans="2:8">
      <c r="B7" s="12" t="s">
        <v>183</v>
      </c>
      <c r="C7" s="14">
        <f>SUM(指導者!BD24)</f>
        <v>1200000</v>
      </c>
      <c r="D7" s="16">
        <f>SUM(指導者!BH24)</f>
        <v>486000</v>
      </c>
      <c r="E7" s="10"/>
      <c r="F7" s="14">
        <f t="shared" si="0"/>
        <v>1686000</v>
      </c>
      <c r="G7" s="16"/>
      <c r="H7" s="16"/>
    </row>
    <row r="8" spans="2:8">
      <c r="B8" s="12" t="s">
        <v>184</v>
      </c>
      <c r="C8" s="14"/>
      <c r="D8" s="16"/>
      <c r="E8" s="10"/>
      <c r="F8" s="14">
        <f t="shared" si="0"/>
        <v>0</v>
      </c>
      <c r="G8" s="16"/>
      <c r="H8" s="16"/>
    </row>
    <row r="9" spans="2:8">
      <c r="B9" s="13" t="s">
        <v>185</v>
      </c>
      <c r="C9" s="15"/>
      <c r="D9" s="11"/>
      <c r="E9" s="11"/>
      <c r="F9" s="15">
        <v>400000</v>
      </c>
      <c r="G9" s="16"/>
      <c r="H9" s="16"/>
    </row>
    <row r="10" spans="2:8">
      <c r="C10" s="14">
        <f>SUM(C2:C9)</f>
        <v>3778000</v>
      </c>
      <c r="D10" s="16">
        <f t="shared" ref="D10:E10" si="1">SUM(D2:D9)</f>
        <v>1212400</v>
      </c>
      <c r="E10" s="10">
        <f t="shared" si="1"/>
        <v>25000</v>
      </c>
      <c r="F10" s="36">
        <f>SUM(F2:F9)</f>
        <v>5415400</v>
      </c>
      <c r="G10" s="19" t="s">
        <v>307</v>
      </c>
      <c r="H10" s="16"/>
    </row>
    <row r="11" spans="2:8">
      <c r="B11" s="19"/>
      <c r="C11" s="16"/>
      <c r="D11" s="16"/>
      <c r="E11" s="16"/>
      <c r="F11" s="18"/>
      <c r="G11" s="19"/>
      <c r="H11" s="16"/>
    </row>
    <row r="12" spans="2:8">
      <c r="B12" s="20" t="s">
        <v>304</v>
      </c>
      <c r="C12" s="21"/>
      <c r="D12" s="22"/>
      <c r="E12" s="23"/>
      <c r="F12" s="20"/>
      <c r="G12" s="16"/>
      <c r="H12" s="16"/>
    </row>
    <row r="13" spans="2:8">
      <c r="B13" s="30" t="s">
        <v>310</v>
      </c>
      <c r="C13" s="26"/>
      <c r="D13" s="27"/>
      <c r="E13" s="28"/>
      <c r="F13" s="29">
        <v>4967273</v>
      </c>
      <c r="G13" s="38">
        <f>SUM(F13-F10)</f>
        <v>-448127</v>
      </c>
      <c r="H13" s="16"/>
    </row>
    <row r="14" spans="2:8">
      <c r="B14" s="30" t="s">
        <v>306</v>
      </c>
      <c r="C14" s="154" t="s">
        <v>312</v>
      </c>
      <c r="D14" s="155"/>
      <c r="E14" s="156"/>
      <c r="F14" s="29">
        <v>100000</v>
      </c>
      <c r="G14" s="16"/>
      <c r="H14" s="16"/>
    </row>
    <row r="15" spans="2:8">
      <c r="B15" s="30" t="s">
        <v>305</v>
      </c>
      <c r="C15" s="26"/>
      <c r="D15" s="27"/>
      <c r="E15" s="28"/>
      <c r="F15" s="29">
        <v>45000</v>
      </c>
      <c r="G15" s="16"/>
      <c r="H15" s="16"/>
    </row>
    <row r="16" spans="2:8">
      <c r="B16" s="31" t="s">
        <v>311</v>
      </c>
      <c r="C16" s="32"/>
      <c r="D16" s="33"/>
      <c r="E16" s="34"/>
      <c r="F16" s="35">
        <v>120000</v>
      </c>
      <c r="G16" s="16"/>
      <c r="H16" s="16"/>
    </row>
    <row r="17" spans="2:8">
      <c r="B17" s="25"/>
      <c r="C17" s="26"/>
      <c r="D17" s="27"/>
      <c r="E17" s="28"/>
      <c r="F17" s="37">
        <f>SUM(F13:F16)</f>
        <v>5232273</v>
      </c>
      <c r="G17" s="16" t="s">
        <v>308</v>
      </c>
      <c r="H17" s="16"/>
    </row>
    <row r="19" spans="2:8">
      <c r="E19" t="s">
        <v>313</v>
      </c>
      <c r="F19" s="17">
        <f>SUM(F17-F10)</f>
        <v>-183127</v>
      </c>
    </row>
  </sheetData>
  <mergeCells count="1">
    <mergeCell ref="C14:E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本部</vt:lpstr>
      <vt:lpstr>強化育成</vt:lpstr>
      <vt:lpstr>郡市委託</vt:lpstr>
      <vt:lpstr>アカデミー</vt:lpstr>
      <vt:lpstr>RM</vt:lpstr>
      <vt:lpstr>指導者</vt:lpstr>
      <vt:lpstr>特別事業</vt:lpstr>
      <vt:lpstr>収支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菊次勉</dc:creator>
  <cp:lastModifiedBy>Microsoft Office User</cp:lastModifiedBy>
  <cp:lastPrinted>2021-03-17T13:26:40Z</cp:lastPrinted>
  <dcterms:created xsi:type="dcterms:W3CDTF">2018-12-11T06:31:12Z</dcterms:created>
  <dcterms:modified xsi:type="dcterms:W3CDTF">2021-04-06T13:17:26Z</dcterms:modified>
</cp:coreProperties>
</file>